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445" firstSheet="1" activeTab="1"/>
  </bookViews>
  <sheets>
    <sheet name="19年计划0515" sheetId="4" state="hidden" r:id="rId1"/>
    <sheet name="20年建议计划" sheetId="6" r:id="rId2"/>
  </sheets>
  <definedNames>
    <definedName name="_xlnm._FilterDatabase" localSheetId="1" hidden="1">'20年建议计划'!$A$6:$Y$15</definedName>
    <definedName name="_xlnm._FilterDatabase" localSheetId="0" hidden="1">'19年计划0515'!$A$7:$AF$38</definedName>
    <definedName name="_xlnm.Print_Area" localSheetId="0">'19年计划0515'!$A$1:$AF$44</definedName>
    <definedName name="_xlnm.Print_Area" localSheetId="1">'20年建议计划'!$A$1:$Y$15</definedName>
    <definedName name="_xlnm.Print_Titles" localSheetId="0">'19年计划0515'!$4:$6</definedName>
    <definedName name="_xlnm.Print_Titles" localSheetId="1">'20年建议计划'!$2:$5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J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概算批复：湘发改基础[2017]756号</t>
        </r>
      </text>
    </comment>
    <comment ref="J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工可批复资本金344600万元由车购税解决</t>
        </r>
      </text>
    </comment>
  </commentList>
</comments>
</file>

<file path=xl/sharedStrings.xml><?xml version="1.0" encoding="utf-8"?>
<sst xmlns="http://schemas.openxmlformats.org/spreadsheetml/2006/main" count="181" uniqueCount="142">
  <si>
    <t>附件</t>
  </si>
  <si>
    <t>2019年高速公路建设投资计划表</t>
  </si>
  <si>
    <t>单位：万元</t>
  </si>
  <si>
    <t>序号</t>
  </si>
  <si>
    <t>项目名称</t>
  </si>
  <si>
    <t>建设规模（公里）/（延米）</t>
  </si>
  <si>
    <t>建设年限</t>
  </si>
  <si>
    <t>总投资</t>
  </si>
  <si>
    <t>项目资本金</t>
  </si>
  <si>
    <t>至2018年底计划安排情况</t>
  </si>
  <si>
    <t>累计至2018年底完成投资</t>
  </si>
  <si>
    <t>2019年投资计划</t>
  </si>
  <si>
    <t>累计至2019年底下达投资</t>
  </si>
  <si>
    <t>前期工作情况</t>
  </si>
  <si>
    <t>备注</t>
  </si>
  <si>
    <t>合计</t>
  </si>
  <si>
    <t>高速
公路</t>
  </si>
  <si>
    <t>一级
公路</t>
  </si>
  <si>
    <t>二级
公路</t>
  </si>
  <si>
    <t>三级
公路</t>
  </si>
  <si>
    <t>开工年</t>
  </si>
  <si>
    <t>完工年</t>
  </si>
  <si>
    <t>省投资本金</t>
  </si>
  <si>
    <t>企业资本金</t>
  </si>
  <si>
    <t>中央车购税投资</t>
  </si>
  <si>
    <t>累计安排投资</t>
  </si>
  <si>
    <t>年度投资</t>
  </si>
  <si>
    <t>申请中央车购税投资</t>
  </si>
  <si>
    <t>自筹资金
（含专项债）</t>
  </si>
  <si>
    <t>预计完工里程（公里）</t>
  </si>
  <si>
    <t>工可或核准
批复文号</t>
  </si>
  <si>
    <t>初设或施工图
批复文号</t>
  </si>
  <si>
    <t>其中：结转计划（累计安排-累计完成）</t>
  </si>
  <si>
    <t>计划下达结转投资</t>
  </si>
  <si>
    <t>其中： 2019年新增下达投资-计算列</t>
  </si>
  <si>
    <t>一、省高速公路集团公司</t>
  </si>
  <si>
    <t>（一）完工项目</t>
  </si>
  <si>
    <t>南县至益阳高速公路</t>
  </si>
  <si>
    <t>湘发改基础〔2014〕744号</t>
  </si>
  <si>
    <t>湘交计统〔2014〕357号</t>
  </si>
  <si>
    <t>（二）续建项目</t>
  </si>
  <si>
    <t>长沙至益阳高速公路扩容工程</t>
  </si>
  <si>
    <t>湘发改基础〔2016〕217号</t>
  </si>
  <si>
    <t>交公路函〔2016〕447号</t>
  </si>
  <si>
    <t>涟源龙塘至新化琅塘公路</t>
  </si>
  <si>
    <t>湘发改基础〔2015〕581号</t>
  </si>
  <si>
    <t>湘交批〔2016〕22号</t>
  </si>
  <si>
    <t>湘潭至邵阳高速公路大修二期工程</t>
  </si>
  <si>
    <t>湘发改基础〔2014〕1137号</t>
  </si>
  <si>
    <t>湘交批〔2017〕76号</t>
  </si>
  <si>
    <t>祁东归阳至常宁蓬塘公路</t>
  </si>
  <si>
    <t>湘发改基础〔2016〕598号</t>
  </si>
  <si>
    <t>城陵矶高速公路</t>
  </si>
  <si>
    <t>湘发改基础〔2017〕521号</t>
  </si>
  <si>
    <t>湘交批〔2017〕130号</t>
  </si>
  <si>
    <t>江背至干杉高速公路</t>
  </si>
  <si>
    <t>湘发改基础〔2017〕481号</t>
  </si>
  <si>
    <t>湘交批〔2017〕127号</t>
  </si>
  <si>
    <t>宁乡至韶山高速公路</t>
  </si>
  <si>
    <t>湘发改基础〔2017〕482号</t>
  </si>
  <si>
    <t>湘交批〔2017〕128号</t>
  </si>
  <si>
    <t>G59官庄至新化高速</t>
  </si>
  <si>
    <t>湘发改基础〔2017〕674号</t>
  </si>
  <si>
    <t>交公路函〔2017〕863号</t>
  </si>
  <si>
    <t>（三）新开工项目</t>
  </si>
  <si>
    <t>芷江至铜仁</t>
  </si>
  <si>
    <t>湘发改基础〔2018〕741号</t>
  </si>
  <si>
    <t>湘交批〔2019〕21号</t>
  </si>
  <si>
    <t>靖州至黎平（湘黔界)高速公路</t>
  </si>
  <si>
    <t>湘发改基础〔2017〕44号</t>
  </si>
  <si>
    <t>湘交批〔2017〕89号</t>
  </si>
  <si>
    <t>二、社会投资项目</t>
  </si>
  <si>
    <t>（一）省交水建集团</t>
  </si>
  <si>
    <t>续建项目</t>
  </si>
  <si>
    <t>平江至伍市高速公路</t>
  </si>
  <si>
    <t>湘发改基础〔2018〕197号</t>
  </si>
  <si>
    <t>湘交批〔2018〕136号</t>
  </si>
  <si>
    <t>伍市至益阳高速公路</t>
  </si>
  <si>
    <t>新增投资调整为258000</t>
  </si>
  <si>
    <t>湘发改基础〔2018〕196号</t>
  </si>
  <si>
    <t>湘交批〔2018〕148号</t>
  </si>
  <si>
    <t>（二）中铁建集团</t>
  </si>
  <si>
    <t>安乡至慈利高速公路</t>
  </si>
  <si>
    <t>湘发改基础〔2017〕522号</t>
  </si>
  <si>
    <t>湘交批〔2018〕84号</t>
  </si>
  <si>
    <t>（三）现代投资</t>
  </si>
  <si>
    <t>扫尾项目</t>
  </si>
  <si>
    <t>怀化至芷江高速公路</t>
  </si>
  <si>
    <t>湘发改基础〔2016〕25号</t>
  </si>
  <si>
    <t>湘交批〔2016〕66号</t>
  </si>
  <si>
    <t>三、未定投资人项目</t>
  </si>
  <si>
    <t>新开工项目</t>
  </si>
  <si>
    <t>G60醴陵至娄底高速公路扩容工程</t>
  </si>
  <si>
    <t>新增投资调整为320000</t>
  </si>
  <si>
    <t>湘发改基础〔2019〕184号</t>
  </si>
  <si>
    <t>衡阳至永州高速</t>
  </si>
  <si>
    <t>新增投资调整为50000</t>
  </si>
  <si>
    <t>沅陵至辰溪高速</t>
  </si>
  <si>
    <t>新增投资调整为30000</t>
  </si>
  <si>
    <t>四、支持保障项目</t>
  </si>
  <si>
    <t>湖南高速公路基于车牌识别的不停车手机移动支付系统</t>
  </si>
  <si>
    <t>湘发改高技〔2017〕64号</t>
  </si>
  <si>
    <t>湖南省高速公路通行费“营改增”项目</t>
  </si>
  <si>
    <t>湖南省高速公路 5.8G多义性路径识别系统工程</t>
  </si>
  <si>
    <t>湖南省高速公路ETC联网收费系统国产密码算法升级工程</t>
  </si>
  <si>
    <t>附件1：</t>
  </si>
  <si>
    <t>2020年高速公路建设投资计划</t>
  </si>
  <si>
    <t>项 目 名 称</t>
  </si>
  <si>
    <t>是否省重点项目</t>
  </si>
  <si>
    <t>项目情况</t>
  </si>
  <si>
    <t>累计至2019年底安排投资计划情况</t>
  </si>
  <si>
    <t>累计至2019年底实际完成投资</t>
  </si>
  <si>
    <t>结转计划（累计安排投资-累计完成投资）</t>
  </si>
  <si>
    <t>2020年投资计划</t>
  </si>
  <si>
    <t>其中：中央车购税投资</t>
  </si>
  <si>
    <t>累计安排
投资</t>
  </si>
  <si>
    <t>年度投资目标</t>
  </si>
  <si>
    <t>其中：中央
车购税资金</t>
  </si>
  <si>
    <t>企业自筹
（含专项债）</t>
  </si>
  <si>
    <t>预计新增生产能力
（公里）</t>
  </si>
  <si>
    <t>一、新开工项目</t>
  </si>
  <si>
    <t>1.确保新开工项目</t>
  </si>
  <si>
    <t>白仓至新宁清江桥高速公路</t>
  </si>
  <si>
    <t>是</t>
  </si>
  <si>
    <t>湘发改基础[2019]636号</t>
  </si>
  <si>
    <t>湘交批[2019]199号</t>
  </si>
  <si>
    <t>高速集团</t>
  </si>
  <si>
    <t>永州至新宁高速公路</t>
  </si>
  <si>
    <t>预计2020年8月批复</t>
  </si>
  <si>
    <r>
      <rPr>
        <b/>
        <sz val="12"/>
        <rFont val="Times New Roman"/>
        <charset val="134"/>
      </rPr>
      <t>2.</t>
    </r>
    <r>
      <rPr>
        <b/>
        <sz val="12"/>
        <rFont val="宋体"/>
        <charset val="134"/>
      </rPr>
      <t>力争新开工项目</t>
    </r>
  </si>
  <si>
    <t>新化至武冈高速公路</t>
  </si>
  <si>
    <t>预计2020年6月批复</t>
  </si>
  <si>
    <t>城步至龙胜（湘桂界）高速公路</t>
  </si>
  <si>
    <t>预计2020年10月批复</t>
  </si>
  <si>
    <t>预计2021年1月批复</t>
  </si>
  <si>
    <t>二、其它项目</t>
  </si>
  <si>
    <t>湘潭至邵阳高速公路大修二期（含韶山和邵东服务区）</t>
  </si>
  <si>
    <t>湘发改基础[2014]1137号、
湘发改函[2016]426号</t>
  </si>
  <si>
    <t>湘交批[2018]63号、
湘交批[2018]48号</t>
  </si>
  <si>
    <t>洞新高速龙井互通及机场高速连接线</t>
  </si>
  <si>
    <t>湘发改函[2019]232号</t>
  </si>
  <si>
    <t>预计2020年4月下旬批复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</si>
</sst>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177" formatCode="0_ ;[Red]\-0\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_);[Red]\(0.0\)"/>
  </numFmts>
  <fonts count="4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0" fillId="14" borderId="14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39" fillId="13" borderId="17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1" fillId="0" borderId="0"/>
    <xf numFmtId="0" fontId="37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8">
    <xf numFmtId="0" fontId="0" fillId="0" borderId="0" xfId="0">
      <alignment vertical="center"/>
    </xf>
    <xf numFmtId="177" fontId="1" fillId="0" borderId="0" xfId="13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7" fontId="8" fillId="0" borderId="0" xfId="13" applyNumberFormat="1" applyFont="1" applyFill="1" applyBorder="1" applyAlignment="1">
      <alignment horizontal="centerContinuous" vertical="center" wrapText="1"/>
    </xf>
    <xf numFmtId="177" fontId="9" fillId="0" borderId="0" xfId="13" applyNumberFormat="1" applyFont="1" applyFill="1" applyBorder="1" applyAlignment="1">
      <alignment horizontal="centerContinuous" vertical="center" wrapText="1"/>
    </xf>
    <xf numFmtId="0" fontId="9" fillId="0" borderId="0" xfId="13" applyNumberFormat="1" applyFont="1" applyFill="1" applyBorder="1" applyAlignment="1">
      <alignment horizontal="centerContinuous" vertical="center" wrapText="1"/>
    </xf>
    <xf numFmtId="0" fontId="1" fillId="0" borderId="0" xfId="13" applyNumberFormat="1" applyFont="1" applyFill="1" applyBorder="1" applyAlignment="1">
      <alignment horizontal="center" vertical="center" wrapText="1"/>
    </xf>
    <xf numFmtId="177" fontId="3" fillId="0" borderId="1" xfId="33" applyNumberFormat="1" applyFont="1" applyFill="1" applyBorder="1" applyAlignment="1">
      <alignment horizontal="center" vertical="center" wrapText="1"/>
    </xf>
    <xf numFmtId="177" fontId="3" fillId="0" borderId="2" xfId="33" applyNumberFormat="1" applyFont="1" applyFill="1" applyBorder="1" applyAlignment="1">
      <alignment horizontal="center" vertical="center" wrapText="1"/>
    </xf>
    <xf numFmtId="0" fontId="3" fillId="0" borderId="1" xfId="33" applyNumberFormat="1" applyFont="1" applyFill="1" applyBorder="1" applyAlignment="1">
      <alignment horizontal="center" vertical="center" wrapText="1"/>
    </xf>
    <xf numFmtId="177" fontId="3" fillId="0" borderId="3" xfId="33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left" vertical="center" wrapText="1"/>
    </xf>
    <xf numFmtId="177" fontId="3" fillId="0" borderId="5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left" vertical="center" wrapText="1"/>
    </xf>
    <xf numFmtId="177" fontId="3" fillId="0" borderId="6" xfId="33" applyNumberFormat="1" applyFont="1" applyFill="1" applyBorder="1" applyAlignment="1">
      <alignment horizontal="center" vertical="center" wrapText="1"/>
    </xf>
    <xf numFmtId="177" fontId="11" fillId="0" borderId="1" xfId="47" applyNumberFormat="1" applyFont="1" applyFill="1" applyBorder="1" applyAlignment="1">
      <alignment horizontal="center" vertical="center"/>
    </xf>
    <xf numFmtId="176" fontId="9" fillId="0" borderId="0" xfId="13" applyNumberFormat="1" applyFont="1" applyFill="1" applyBorder="1" applyAlignment="1">
      <alignment horizontal="centerContinuous" vertical="center" wrapText="1"/>
    </xf>
    <xf numFmtId="177" fontId="13" fillId="0" borderId="0" xfId="13" applyNumberFormat="1" applyFont="1" applyFill="1" applyBorder="1" applyAlignment="1">
      <alignment horizontal="centerContinuous" vertical="center" wrapText="1"/>
    </xf>
    <xf numFmtId="176" fontId="1" fillId="0" borderId="0" xfId="13" applyNumberFormat="1" applyFont="1" applyFill="1" applyBorder="1" applyAlignment="1">
      <alignment horizontal="center" vertical="center" wrapText="1"/>
    </xf>
    <xf numFmtId="177" fontId="6" fillId="0" borderId="7" xfId="13" applyNumberFormat="1" applyFont="1" applyFill="1" applyBorder="1" applyAlignment="1">
      <alignment horizontal="center" vertical="center" wrapText="1"/>
    </xf>
    <xf numFmtId="177" fontId="3" fillId="0" borderId="4" xfId="33" applyNumberFormat="1" applyFont="1" applyFill="1" applyBorder="1" applyAlignment="1">
      <alignment horizontal="center" vertical="center" wrapText="1"/>
    </xf>
    <xf numFmtId="177" fontId="3" fillId="0" borderId="8" xfId="33" applyNumberFormat="1" applyFont="1" applyFill="1" applyBorder="1" applyAlignment="1">
      <alignment horizontal="center" vertical="center" wrapText="1"/>
    </xf>
    <xf numFmtId="177" fontId="3" fillId="0" borderId="5" xfId="33" applyNumberFormat="1" applyFont="1" applyFill="1" applyBorder="1" applyAlignment="1">
      <alignment horizontal="center" vertical="center" wrapText="1"/>
    </xf>
    <xf numFmtId="177" fontId="2" fillId="0" borderId="1" xfId="33" applyNumberFormat="1" applyFont="1" applyFill="1" applyBorder="1" applyAlignment="1">
      <alignment horizontal="center" vertical="center" wrapText="1"/>
    </xf>
    <xf numFmtId="176" fontId="3" fillId="0" borderId="1" xfId="33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14" fillId="0" borderId="0" xfId="47" applyFont="1">
      <alignment vertical="center"/>
    </xf>
    <xf numFmtId="0" fontId="15" fillId="0" borderId="0" xfId="13" applyFont="1" applyAlignment="1">
      <alignment horizontal="center" vertical="center" wrapText="1"/>
    </xf>
    <xf numFmtId="176" fontId="16" fillId="0" borderId="0" xfId="47" applyNumberFormat="1" applyFont="1" applyAlignment="1">
      <alignment horizontal="center" vertical="center" wrapText="1"/>
    </xf>
    <xf numFmtId="0" fontId="17" fillId="0" borderId="0" xfId="37" applyFont="1" applyAlignment="1">
      <alignment horizontal="center" vertical="center"/>
    </xf>
    <xf numFmtId="0" fontId="15" fillId="0" borderId="0" xfId="37" applyFont="1" applyAlignment="1">
      <alignment horizontal="center" vertical="center"/>
    </xf>
    <xf numFmtId="176" fontId="18" fillId="0" borderId="0" xfId="37" applyNumberFormat="1" applyFont="1" applyAlignment="1">
      <alignment horizontal="center" vertical="center"/>
    </xf>
    <xf numFmtId="0" fontId="16" fillId="0" borderId="0" xfId="47" applyFont="1">
      <alignment vertical="center"/>
    </xf>
    <xf numFmtId="0" fontId="19" fillId="0" borderId="0" xfId="47" applyFont="1">
      <alignment vertical="center"/>
    </xf>
    <xf numFmtId="38" fontId="19" fillId="0" borderId="0" xfId="47" applyNumberFormat="1" applyFont="1" applyAlignment="1">
      <alignment horizontal="right" vertical="center"/>
    </xf>
    <xf numFmtId="0" fontId="20" fillId="0" borderId="0" xfId="47" applyFont="1" applyAlignment="1">
      <alignment horizontal="center" vertical="center"/>
    </xf>
    <xf numFmtId="0" fontId="18" fillId="0" borderId="1" xfId="33" applyFont="1" applyBorder="1" applyAlignment="1">
      <alignment horizontal="center" vertical="center" wrapText="1"/>
    </xf>
    <xf numFmtId="0" fontId="18" fillId="0" borderId="1" xfId="33" applyFont="1" applyBorder="1" applyAlignment="1">
      <alignment horizontal="center" vertical="center"/>
    </xf>
    <xf numFmtId="178" fontId="18" fillId="0" borderId="1" xfId="33" applyNumberFormat="1" applyFont="1" applyBorder="1" applyAlignment="1">
      <alignment horizontal="center" vertical="center" wrapText="1"/>
    </xf>
    <xf numFmtId="176" fontId="17" fillId="0" borderId="1" xfId="33" applyNumberFormat="1" applyFont="1" applyBorder="1" applyAlignment="1">
      <alignment horizontal="center" vertical="center" wrapText="1"/>
    </xf>
    <xf numFmtId="178" fontId="21" fillId="0" borderId="1" xfId="37" applyNumberFormat="1" applyFont="1" applyBorder="1" applyAlignment="1">
      <alignment horizontal="center" vertical="center" wrapText="1"/>
    </xf>
    <xf numFmtId="0" fontId="19" fillId="0" borderId="1" xfId="47" applyFont="1" applyBorder="1" applyAlignment="1">
      <alignment horizontal="center" vertical="center" wrapText="1"/>
    </xf>
    <xf numFmtId="176" fontId="21" fillId="0" borderId="1" xfId="33" applyNumberFormat="1" applyFont="1" applyBorder="1" applyAlignment="1">
      <alignment horizontal="center" vertical="center" wrapText="1"/>
    </xf>
    <xf numFmtId="0" fontId="21" fillId="0" borderId="1" xfId="37" applyFont="1" applyBorder="1" applyAlignment="1">
      <alignment horizontal="center" vertical="center" wrapText="1"/>
    </xf>
    <xf numFmtId="0" fontId="15" fillId="0" borderId="1" xfId="13" applyFont="1" applyBorder="1" applyAlignment="1">
      <alignment horizontal="center" vertical="center" wrapText="1"/>
    </xf>
    <xf numFmtId="0" fontId="15" fillId="0" borderId="1" xfId="37" applyFont="1" applyBorder="1" applyAlignment="1">
      <alignment horizontal="center" vertical="center" wrapText="1"/>
    </xf>
    <xf numFmtId="178" fontId="15" fillId="0" borderId="1" xfId="37" applyNumberFormat="1" applyFont="1" applyBorder="1" applyAlignment="1">
      <alignment horizontal="center" vertical="center" wrapText="1"/>
    </xf>
    <xf numFmtId="176" fontId="15" fillId="0" borderId="1" xfId="37" applyNumberFormat="1" applyFont="1" applyBorder="1" applyAlignment="1">
      <alignment horizontal="center" vertical="center" wrapText="1"/>
    </xf>
    <xf numFmtId="0" fontId="19" fillId="0" borderId="1" xfId="47" applyFont="1" applyBorder="1">
      <alignment vertical="center"/>
    </xf>
    <xf numFmtId="38" fontId="21" fillId="0" borderId="1" xfId="37" applyNumberFormat="1" applyFont="1" applyBorder="1" applyAlignment="1">
      <alignment horizontal="right" vertical="center" wrapText="1"/>
    </xf>
    <xf numFmtId="176" fontId="21" fillId="0" borderId="1" xfId="13" applyNumberFormat="1" applyFont="1" applyBorder="1" applyAlignment="1">
      <alignment horizontal="center" vertical="center" wrapText="1"/>
    </xf>
    <xf numFmtId="178" fontId="19" fillId="0" borderId="1" xfId="47" applyNumberFormat="1" applyFont="1" applyBorder="1" applyAlignment="1">
      <alignment horizontal="center" vertical="center" wrapText="1"/>
    </xf>
    <xf numFmtId="0" fontId="16" fillId="0" borderId="1" xfId="47" applyFont="1" applyBorder="1" applyAlignment="1">
      <alignment horizontal="center" vertical="center" wrapText="1"/>
    </xf>
    <xf numFmtId="38" fontId="14" fillId="0" borderId="0" xfId="47" applyNumberFormat="1" applyFont="1" applyAlignment="1">
      <alignment horizontal="right" vertical="center"/>
    </xf>
    <xf numFmtId="38" fontId="18" fillId="0" borderId="1" xfId="33" applyNumberFormat="1" applyFont="1" applyBorder="1" applyAlignment="1">
      <alignment horizontal="center" vertical="center" wrapText="1"/>
    </xf>
    <xf numFmtId="38" fontId="15" fillId="0" borderId="1" xfId="33" applyNumberFormat="1" applyFont="1" applyBorder="1" applyAlignment="1">
      <alignment horizontal="center" vertical="center" wrapText="1"/>
    </xf>
    <xf numFmtId="38" fontId="15" fillId="0" borderId="1" xfId="37" applyNumberFormat="1" applyFont="1" applyBorder="1" applyAlignment="1">
      <alignment horizontal="right" vertical="center" wrapText="1"/>
    </xf>
    <xf numFmtId="38" fontId="19" fillId="0" borderId="1" xfId="47" applyNumberFormat="1" applyFont="1" applyBorder="1" applyAlignment="1">
      <alignment horizontal="right" vertical="center" wrapText="1"/>
    </xf>
    <xf numFmtId="38" fontId="19" fillId="0" borderId="1" xfId="47" applyNumberFormat="1" applyFont="1" applyBorder="1" applyAlignment="1">
      <alignment horizontal="right" vertical="center"/>
    </xf>
    <xf numFmtId="38" fontId="15" fillId="0" borderId="4" xfId="33" applyNumberFormat="1" applyFont="1" applyBorder="1" applyAlignment="1">
      <alignment horizontal="center" vertical="center" wrapText="1"/>
    </xf>
    <xf numFmtId="38" fontId="15" fillId="0" borderId="8" xfId="33" applyNumberFormat="1" applyFont="1" applyBorder="1" applyAlignment="1">
      <alignment horizontal="center" vertical="center" wrapText="1"/>
    </xf>
    <xf numFmtId="38" fontId="15" fillId="0" borderId="1" xfId="13" applyNumberFormat="1" applyFont="1" applyBorder="1" applyAlignment="1">
      <alignment horizontal="right" vertical="center"/>
    </xf>
    <xf numFmtId="38" fontId="22" fillId="0" borderId="1" xfId="37" applyNumberFormat="1" applyFont="1" applyBorder="1" applyAlignment="1">
      <alignment horizontal="right" vertical="center" wrapText="1"/>
    </xf>
    <xf numFmtId="38" fontId="21" fillId="0" borderId="1" xfId="33" applyNumberFormat="1" applyFont="1" applyBorder="1" applyAlignment="1">
      <alignment horizontal="right" vertical="center" wrapText="1"/>
    </xf>
    <xf numFmtId="38" fontId="15" fillId="0" borderId="9" xfId="33" applyNumberFormat="1" applyFont="1" applyBorder="1" applyAlignment="1">
      <alignment horizontal="center" vertical="center" wrapText="1"/>
    </xf>
    <xf numFmtId="38" fontId="15" fillId="0" borderId="6" xfId="33" applyNumberFormat="1" applyFont="1" applyBorder="1" applyAlignment="1">
      <alignment horizontal="center" vertical="center" wrapText="1"/>
    </xf>
    <xf numFmtId="38" fontId="15" fillId="0" borderId="10" xfId="33" applyNumberFormat="1" applyFont="1" applyBorder="1" applyAlignment="1">
      <alignment horizontal="center" vertical="center" wrapText="1"/>
    </xf>
    <xf numFmtId="38" fontId="21" fillId="0" borderId="1" xfId="37" applyNumberFormat="1" applyFont="1" applyBorder="1" applyAlignment="1">
      <alignment horizontal="center" vertical="center" wrapText="1"/>
    </xf>
    <xf numFmtId="176" fontId="21" fillId="0" borderId="1" xfId="37" applyNumberFormat="1" applyFont="1" applyBorder="1" applyAlignment="1">
      <alignment horizontal="center" vertical="center" wrapText="1"/>
    </xf>
    <xf numFmtId="38" fontId="21" fillId="0" borderId="1" xfId="13" applyNumberFormat="1" applyFont="1" applyBorder="1" applyAlignment="1">
      <alignment horizontal="right" vertical="center"/>
    </xf>
    <xf numFmtId="38" fontId="15" fillId="0" borderId="1" xfId="37" applyNumberFormat="1" applyFont="1" applyBorder="1" applyAlignment="1">
      <alignment horizontal="center" vertical="center" wrapText="1"/>
    </xf>
    <xf numFmtId="0" fontId="15" fillId="0" borderId="1" xfId="37" applyFont="1" applyBorder="1" applyAlignment="1">
      <alignment horizontal="center" vertical="center"/>
    </xf>
    <xf numFmtId="38" fontId="15" fillId="0" borderId="1" xfId="33" applyNumberFormat="1" applyFont="1" applyBorder="1" applyAlignment="1">
      <alignment horizontal="right" vertical="center" wrapText="1"/>
    </xf>
    <xf numFmtId="38" fontId="19" fillId="0" borderId="1" xfId="47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北京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普通_活用表_亿元表" xfId="33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44"/>
  <sheetViews>
    <sheetView showZeros="0" view="pageBreakPreview" zoomScale="80" zoomScaleNormal="100" zoomScaleSheetLayoutView="80" workbookViewId="0">
      <pane xSplit="2" ySplit="7" topLeftCell="J8" activePane="bottomRight" state="frozen"/>
      <selection/>
      <selection pane="topRight"/>
      <selection pane="bottomLeft"/>
      <selection pane="bottomRight" activeCell="U13" sqref="U13"/>
    </sheetView>
  </sheetViews>
  <sheetFormatPr defaultColWidth="9.88333333333333" defaultRowHeight="12"/>
  <cols>
    <col min="1" max="1" width="5.775" style="57" customWidth="1"/>
    <col min="2" max="2" width="22.6666666666667" style="57" customWidth="1"/>
    <col min="3" max="3" width="9.10833333333333" style="57" customWidth="1"/>
    <col min="4" max="4" width="10.4416666666667" style="57" customWidth="1"/>
    <col min="5" max="7" width="8" style="57" customWidth="1"/>
    <col min="8" max="9" width="7.775" style="57" customWidth="1"/>
    <col min="10" max="10" width="13.775" style="58" customWidth="1"/>
    <col min="11" max="11" width="13.4416666666667" style="58" customWidth="1"/>
    <col min="12" max="12" width="13.1083333333333" style="58" customWidth="1"/>
    <col min="13" max="13" width="11.775" style="58" customWidth="1"/>
    <col min="14" max="14" width="12.8833333333333" style="58" customWidth="1"/>
    <col min="15" max="15" width="14.4416666666667" style="58" customWidth="1"/>
    <col min="16" max="18" width="11.775" style="58" customWidth="1"/>
    <col min="19" max="20" width="13.3333333333333" style="58" customWidth="1"/>
    <col min="21" max="22" width="11.775" style="58" customWidth="1"/>
    <col min="23" max="23" width="13.1083333333333" style="58" customWidth="1"/>
    <col min="24" max="25" width="11.775" style="58" customWidth="1"/>
    <col min="26" max="26" width="13.1083333333333" style="58" customWidth="1"/>
    <col min="27" max="27" width="12.8833333333333" style="58" customWidth="1"/>
    <col min="28" max="29" width="12.4416666666667" style="58" customWidth="1"/>
    <col min="30" max="31" width="13.8833333333333" style="58" customWidth="1"/>
    <col min="32" max="32" width="7.88333333333333" style="57" customWidth="1"/>
    <col min="33" max="16384" width="9.88333333333333" style="57"/>
  </cols>
  <sheetData>
    <row r="1" s="50" customFormat="1" ht="27.75" customHeight="1" spans="1:31">
      <c r="A1" s="50" t="s">
        <v>0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ht="27" spans="1:3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31:31">
      <c r="AE3" s="58" t="s">
        <v>2</v>
      </c>
    </row>
    <row r="4" s="51" customFormat="1" ht="30.75" customHeight="1" spans="1:32">
      <c r="A4" s="60" t="s">
        <v>3</v>
      </c>
      <c r="B4" s="61" t="s">
        <v>4</v>
      </c>
      <c r="C4" s="62" t="s">
        <v>5</v>
      </c>
      <c r="D4" s="62"/>
      <c r="E4" s="62"/>
      <c r="F4" s="62"/>
      <c r="G4" s="62"/>
      <c r="H4" s="60" t="s">
        <v>6</v>
      </c>
      <c r="I4" s="60"/>
      <c r="J4" s="78" t="s">
        <v>7</v>
      </c>
      <c r="K4" s="78" t="s">
        <v>8</v>
      </c>
      <c r="L4" s="78"/>
      <c r="M4" s="78"/>
      <c r="N4" s="78"/>
      <c r="O4" s="79" t="s">
        <v>9</v>
      </c>
      <c r="P4" s="79"/>
      <c r="Q4" s="79"/>
      <c r="R4" s="79"/>
      <c r="S4" s="79" t="s">
        <v>10</v>
      </c>
      <c r="T4" s="83" t="s">
        <v>11</v>
      </c>
      <c r="U4" s="84"/>
      <c r="V4" s="84"/>
      <c r="W4" s="84"/>
      <c r="X4" s="84"/>
      <c r="Y4" s="84"/>
      <c r="Z4" s="84"/>
      <c r="AA4" s="84"/>
      <c r="AB4" s="84"/>
      <c r="AC4" s="88" t="s">
        <v>12</v>
      </c>
      <c r="AD4" s="79" t="s">
        <v>13</v>
      </c>
      <c r="AE4" s="79"/>
      <c r="AF4" s="78" t="s">
        <v>14</v>
      </c>
    </row>
    <row r="5" s="51" customFormat="1" ht="21" customHeight="1" spans="1:32">
      <c r="A5" s="60"/>
      <c r="B5" s="61"/>
      <c r="C5" s="62" t="s">
        <v>15</v>
      </c>
      <c r="D5" s="62" t="s">
        <v>16</v>
      </c>
      <c r="E5" s="62" t="s">
        <v>17</v>
      </c>
      <c r="F5" s="62" t="s">
        <v>18</v>
      </c>
      <c r="G5" s="62" t="s">
        <v>19</v>
      </c>
      <c r="H5" s="60" t="s">
        <v>20</v>
      </c>
      <c r="I5" s="60" t="s">
        <v>21</v>
      </c>
      <c r="J5" s="78"/>
      <c r="K5" s="78" t="s">
        <v>15</v>
      </c>
      <c r="L5" s="78" t="s">
        <v>22</v>
      </c>
      <c r="M5" s="78" t="s">
        <v>23</v>
      </c>
      <c r="N5" s="78" t="s">
        <v>24</v>
      </c>
      <c r="O5" s="79" t="s">
        <v>25</v>
      </c>
      <c r="P5" s="78" t="s">
        <v>22</v>
      </c>
      <c r="Q5" s="78" t="s">
        <v>23</v>
      </c>
      <c r="R5" s="79" t="s">
        <v>24</v>
      </c>
      <c r="S5" s="79"/>
      <c r="T5" s="79" t="s">
        <v>26</v>
      </c>
      <c r="U5" s="79"/>
      <c r="V5" s="79"/>
      <c r="W5" s="79"/>
      <c r="X5" s="78" t="s">
        <v>22</v>
      </c>
      <c r="Y5" s="78" t="s">
        <v>23</v>
      </c>
      <c r="Z5" s="79" t="s">
        <v>27</v>
      </c>
      <c r="AA5" s="79" t="s">
        <v>28</v>
      </c>
      <c r="AB5" s="79" t="s">
        <v>29</v>
      </c>
      <c r="AC5" s="89"/>
      <c r="AD5" s="78" t="s">
        <v>30</v>
      </c>
      <c r="AE5" s="78" t="s">
        <v>31</v>
      </c>
      <c r="AF5" s="78"/>
    </row>
    <row r="6" ht="45" customHeight="1" spans="1:32">
      <c r="A6" s="60"/>
      <c r="B6" s="61"/>
      <c r="C6" s="62"/>
      <c r="D6" s="62"/>
      <c r="E6" s="62"/>
      <c r="F6" s="62"/>
      <c r="G6" s="62"/>
      <c r="H6" s="60"/>
      <c r="I6" s="60"/>
      <c r="J6" s="78"/>
      <c r="K6" s="78"/>
      <c r="L6" s="78"/>
      <c r="M6" s="78"/>
      <c r="N6" s="78"/>
      <c r="O6" s="79"/>
      <c r="P6" s="78"/>
      <c r="Q6" s="78"/>
      <c r="R6" s="79"/>
      <c r="S6" s="79"/>
      <c r="T6" s="79"/>
      <c r="U6" s="79" t="s">
        <v>32</v>
      </c>
      <c r="V6" s="79" t="s">
        <v>33</v>
      </c>
      <c r="W6" s="79" t="s">
        <v>34</v>
      </c>
      <c r="X6" s="78"/>
      <c r="Y6" s="78"/>
      <c r="Z6" s="79"/>
      <c r="AA6" s="79"/>
      <c r="AB6" s="79"/>
      <c r="AC6" s="90"/>
      <c r="AD6" s="78"/>
      <c r="AE6" s="78"/>
      <c r="AF6" s="78"/>
    </row>
    <row r="7" s="52" customFormat="1" ht="27.75" customHeight="1" spans="1:32">
      <c r="A7" s="63"/>
      <c r="B7" s="63" t="s">
        <v>15</v>
      </c>
      <c r="C7" s="64">
        <f>SUBTOTAL(9,C8:C44)</f>
        <v>1249.445</v>
      </c>
      <c r="D7" s="64">
        <f>SUBTOTAL(9,D8:D44)</f>
        <v>1170.995</v>
      </c>
      <c r="E7" s="64">
        <f>SUBTOTAL(9,E8:E44)</f>
        <v>0</v>
      </c>
      <c r="F7" s="64">
        <f>SUBTOTAL(9,F8:F44)</f>
        <v>78.787</v>
      </c>
      <c r="G7" s="64"/>
      <c r="H7" s="64"/>
      <c r="I7" s="64"/>
      <c r="J7" s="73">
        <f t="shared" ref="J7:AB7" si="0">SUBTOTAL(9,J8:J44)</f>
        <v>14401837</v>
      </c>
      <c r="K7" s="73">
        <f t="shared" si="0"/>
        <v>3718850</v>
      </c>
      <c r="L7" s="73">
        <f t="shared" si="0"/>
        <v>1011250</v>
      </c>
      <c r="M7" s="73">
        <f t="shared" si="0"/>
        <v>1533100</v>
      </c>
      <c r="N7" s="73">
        <f t="shared" si="0"/>
        <v>1174500</v>
      </c>
      <c r="O7" s="73">
        <f t="shared" si="0"/>
        <v>3736314</v>
      </c>
      <c r="P7" s="73">
        <f t="shared" si="0"/>
        <v>458300</v>
      </c>
      <c r="Q7" s="73">
        <f t="shared" si="0"/>
        <v>77000</v>
      </c>
      <c r="R7" s="73">
        <f t="shared" si="0"/>
        <v>210000</v>
      </c>
      <c r="S7" s="73">
        <f t="shared" si="0"/>
        <v>2989376</v>
      </c>
      <c r="T7" s="73">
        <f t="shared" si="0"/>
        <v>2549330</v>
      </c>
      <c r="U7" s="73">
        <f t="shared" si="0"/>
        <v>735600</v>
      </c>
      <c r="V7" s="73"/>
      <c r="W7" s="73">
        <f t="shared" si="0"/>
        <v>1266334</v>
      </c>
      <c r="X7" s="73">
        <f t="shared" si="0"/>
        <v>226050</v>
      </c>
      <c r="Y7" s="73">
        <f t="shared" si="0"/>
        <v>137016.8</v>
      </c>
      <c r="Z7" s="73">
        <f t="shared" si="0"/>
        <v>120800</v>
      </c>
      <c r="AA7" s="73">
        <f t="shared" si="0"/>
        <v>2065463.2</v>
      </c>
      <c r="AB7" s="73">
        <f t="shared" si="0"/>
        <v>94.1</v>
      </c>
      <c r="AC7" s="73"/>
      <c r="AD7" s="91"/>
      <c r="AE7" s="91"/>
      <c r="AF7" s="63"/>
    </row>
    <row r="8" ht="39" customHeight="1" spans="1:32">
      <c r="A8" s="65"/>
      <c r="B8" s="66" t="s">
        <v>35</v>
      </c>
      <c r="C8" s="64">
        <f>SUBTOTAL(9,C9:C22)</f>
        <v>547.818</v>
      </c>
      <c r="D8" s="64">
        <f>SUBTOTAL(9,D9:D22)</f>
        <v>526.268</v>
      </c>
      <c r="E8" s="64">
        <f>SUBTOTAL(9,E9:E22)</f>
        <v>0</v>
      </c>
      <c r="F8" s="64">
        <f>SUBTOTAL(9,F9:F22)</f>
        <v>21.55</v>
      </c>
      <c r="G8" s="64"/>
      <c r="H8" s="64"/>
      <c r="I8" s="64"/>
      <c r="J8" s="73">
        <f t="shared" ref="J8:AB8" si="1">SUBTOTAL(9,J9:J22)</f>
        <v>6077057</v>
      </c>
      <c r="K8" s="73">
        <f t="shared" si="1"/>
        <v>1543150</v>
      </c>
      <c r="L8" s="73">
        <f t="shared" si="1"/>
        <v>1011250</v>
      </c>
      <c r="M8" s="73">
        <f t="shared" si="1"/>
        <v>0</v>
      </c>
      <c r="N8" s="73">
        <f t="shared" si="1"/>
        <v>531900</v>
      </c>
      <c r="O8" s="73">
        <f t="shared" si="1"/>
        <v>2628314</v>
      </c>
      <c r="P8" s="73">
        <f t="shared" si="1"/>
        <v>458300</v>
      </c>
      <c r="Q8" s="73">
        <f t="shared" si="1"/>
        <v>0</v>
      </c>
      <c r="R8" s="73">
        <f t="shared" si="1"/>
        <v>210000</v>
      </c>
      <c r="S8" s="73">
        <f t="shared" si="1"/>
        <v>2178376</v>
      </c>
      <c r="T8" s="73">
        <f t="shared" si="1"/>
        <v>1223038</v>
      </c>
      <c r="U8" s="73">
        <f t="shared" si="1"/>
        <v>438600</v>
      </c>
      <c r="V8" s="73"/>
      <c r="W8" s="73">
        <f t="shared" si="1"/>
        <v>754500</v>
      </c>
      <c r="X8" s="73">
        <f t="shared" si="1"/>
        <v>226050</v>
      </c>
      <c r="Y8" s="73">
        <f t="shared" si="1"/>
        <v>0</v>
      </c>
      <c r="Z8" s="73">
        <f t="shared" si="1"/>
        <v>110000</v>
      </c>
      <c r="AA8" s="73">
        <f t="shared" si="1"/>
        <v>886988</v>
      </c>
      <c r="AB8" s="73">
        <f t="shared" si="1"/>
        <v>77.1</v>
      </c>
      <c r="AC8" s="73"/>
      <c r="AD8" s="91"/>
      <c r="AE8" s="91"/>
      <c r="AF8" s="65"/>
    </row>
    <row r="9" s="53" customFormat="1" ht="31.5" customHeight="1" spans="1:32">
      <c r="A9" s="67"/>
      <c r="B9" s="67" t="s">
        <v>36</v>
      </c>
      <c r="C9" s="64">
        <f>SUBTOTAL(9,C10:C10)</f>
        <v>93.718</v>
      </c>
      <c r="D9" s="64">
        <f t="shared" ref="D9:AB9" si="2">SUBTOTAL(9,D10:D10)</f>
        <v>86.368</v>
      </c>
      <c r="E9" s="64">
        <f t="shared" si="2"/>
        <v>0</v>
      </c>
      <c r="F9" s="64">
        <f t="shared" si="2"/>
        <v>7.35</v>
      </c>
      <c r="G9" s="64"/>
      <c r="H9" s="64"/>
      <c r="I9" s="64"/>
      <c r="J9" s="73">
        <f t="shared" si="2"/>
        <v>799714</v>
      </c>
      <c r="K9" s="73">
        <f t="shared" si="2"/>
        <v>192300</v>
      </c>
      <c r="L9" s="73">
        <f t="shared" si="2"/>
        <v>192300</v>
      </c>
      <c r="M9" s="73">
        <f t="shared" si="2"/>
        <v>0</v>
      </c>
      <c r="N9" s="73">
        <f t="shared" si="2"/>
        <v>0</v>
      </c>
      <c r="O9" s="73">
        <f t="shared" si="2"/>
        <v>799714</v>
      </c>
      <c r="P9" s="73">
        <f t="shared" si="2"/>
        <v>92300</v>
      </c>
      <c r="Q9" s="73">
        <f t="shared" si="2"/>
        <v>0</v>
      </c>
      <c r="R9" s="73">
        <f t="shared" si="2"/>
        <v>0</v>
      </c>
      <c r="S9" s="73">
        <f t="shared" si="2"/>
        <v>781376</v>
      </c>
      <c r="T9" s="73">
        <f t="shared" si="2"/>
        <v>11938</v>
      </c>
      <c r="U9" s="73">
        <f t="shared" si="2"/>
        <v>7000</v>
      </c>
      <c r="V9" s="73"/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11938</v>
      </c>
      <c r="AB9" s="73">
        <f t="shared" si="2"/>
        <v>77.1</v>
      </c>
      <c r="AC9" s="73"/>
      <c r="AD9" s="91"/>
      <c r="AE9" s="91"/>
      <c r="AF9" s="92"/>
    </row>
    <row r="10" s="54" customFormat="1" ht="31.5" customHeight="1" spans="1:32">
      <c r="A10" s="68">
        <v>1</v>
      </c>
      <c r="B10" s="69" t="s">
        <v>37</v>
      </c>
      <c r="C10" s="70">
        <v>93.718</v>
      </c>
      <c r="D10" s="70">
        <v>86.368</v>
      </c>
      <c r="E10" s="70"/>
      <c r="F10" s="70">
        <v>7.35</v>
      </c>
      <c r="G10" s="70"/>
      <c r="H10" s="69">
        <v>2015</v>
      </c>
      <c r="I10" s="69">
        <v>2019</v>
      </c>
      <c r="J10" s="80">
        <v>799714</v>
      </c>
      <c r="K10" s="81">
        <v>192300</v>
      </c>
      <c r="L10" s="80">
        <v>192300</v>
      </c>
      <c r="M10" s="80"/>
      <c r="N10" s="80"/>
      <c r="O10" s="80">
        <v>799714</v>
      </c>
      <c r="P10" s="80">
        <v>92300</v>
      </c>
      <c r="Q10" s="80"/>
      <c r="R10" s="80"/>
      <c r="S10" s="80">
        <v>781376</v>
      </c>
      <c r="T10" s="80">
        <v>11938</v>
      </c>
      <c r="U10" s="80">
        <v>7000</v>
      </c>
      <c r="V10" s="80"/>
      <c r="W10" s="80">
        <v>0</v>
      </c>
      <c r="X10" s="80"/>
      <c r="Y10" s="80"/>
      <c r="Z10" s="80"/>
      <c r="AA10" s="80">
        <f>T10-X10-Y10-Z10</f>
        <v>11938</v>
      </c>
      <c r="AB10" s="93">
        <v>77.1</v>
      </c>
      <c r="AC10" s="93">
        <f>O10+W10</f>
        <v>799714</v>
      </c>
      <c r="AD10" s="94" t="s">
        <v>38</v>
      </c>
      <c r="AE10" s="94" t="s">
        <v>39</v>
      </c>
      <c r="AF10" s="69"/>
    </row>
    <row r="11" s="54" customFormat="1" ht="31.5" customHeight="1" spans="1:32">
      <c r="A11" s="68"/>
      <c r="B11" s="67" t="s">
        <v>40</v>
      </c>
      <c r="C11" s="64">
        <f>SUBTOTAL(9,C12:C19)</f>
        <v>363.5</v>
      </c>
      <c r="D11" s="64">
        <f t="shared" ref="D11:G11" si="3">SUBTOTAL(9,D12:D19)</f>
        <v>349.3</v>
      </c>
      <c r="E11" s="64">
        <f t="shared" si="3"/>
        <v>0</v>
      </c>
      <c r="F11" s="64">
        <f t="shared" si="3"/>
        <v>14.2</v>
      </c>
      <c r="G11" s="64">
        <f t="shared" si="3"/>
        <v>0</v>
      </c>
      <c r="H11" s="64"/>
      <c r="I11" s="64"/>
      <c r="J11" s="73">
        <f>SUBTOTAL(9,J12:J19)</f>
        <v>4213162</v>
      </c>
      <c r="K11" s="73">
        <f t="shared" ref="K11:AB11" si="4">SUBTOTAL(9,K12:K19)</f>
        <v>1115250</v>
      </c>
      <c r="L11" s="73">
        <f t="shared" si="4"/>
        <v>583350</v>
      </c>
      <c r="M11" s="73">
        <f t="shared" si="4"/>
        <v>0</v>
      </c>
      <c r="N11" s="73">
        <f t="shared" si="4"/>
        <v>531900</v>
      </c>
      <c r="O11" s="73">
        <f t="shared" si="4"/>
        <v>1758600</v>
      </c>
      <c r="P11" s="73">
        <f t="shared" si="4"/>
        <v>326000</v>
      </c>
      <c r="Q11" s="73">
        <f t="shared" si="4"/>
        <v>0</v>
      </c>
      <c r="R11" s="73">
        <f t="shared" si="4"/>
        <v>210000</v>
      </c>
      <c r="S11" s="73">
        <f t="shared" si="4"/>
        <v>1367000</v>
      </c>
      <c r="T11" s="73">
        <f t="shared" si="4"/>
        <v>971100</v>
      </c>
      <c r="U11" s="73">
        <f t="shared" si="4"/>
        <v>391600</v>
      </c>
      <c r="V11" s="73"/>
      <c r="W11" s="73">
        <f t="shared" si="4"/>
        <v>554500</v>
      </c>
      <c r="X11" s="73">
        <f t="shared" si="4"/>
        <v>179050</v>
      </c>
      <c r="Y11" s="73">
        <f t="shared" si="4"/>
        <v>0</v>
      </c>
      <c r="Z11" s="73">
        <f t="shared" si="4"/>
        <v>110000</v>
      </c>
      <c r="AA11" s="73">
        <f t="shared" si="4"/>
        <v>682050</v>
      </c>
      <c r="AB11" s="73">
        <f t="shared" si="4"/>
        <v>0</v>
      </c>
      <c r="AC11" s="73"/>
      <c r="AD11" s="91"/>
      <c r="AE11" s="91"/>
      <c r="AF11" s="95"/>
    </row>
    <row r="12" s="54" customFormat="1" ht="32.25" customHeight="1" spans="1:32">
      <c r="A12" s="69">
        <v>2</v>
      </c>
      <c r="B12" s="69" t="s">
        <v>41</v>
      </c>
      <c r="C12" s="70">
        <v>50.3</v>
      </c>
      <c r="D12" s="70">
        <v>50.3</v>
      </c>
      <c r="E12" s="70"/>
      <c r="F12" s="70"/>
      <c r="G12" s="70"/>
      <c r="H12" s="69">
        <v>2016</v>
      </c>
      <c r="I12" s="69">
        <v>2020</v>
      </c>
      <c r="J12" s="80">
        <v>779732</v>
      </c>
      <c r="K12" s="81">
        <v>339000</v>
      </c>
      <c r="L12" s="80">
        <v>151700</v>
      </c>
      <c r="M12" s="80"/>
      <c r="N12" s="80">
        <v>187300</v>
      </c>
      <c r="O12" s="80">
        <v>508000</v>
      </c>
      <c r="P12" s="80"/>
      <c r="Q12" s="80"/>
      <c r="R12" s="80">
        <v>150000</v>
      </c>
      <c r="S12" s="85">
        <v>508000</v>
      </c>
      <c r="T12" s="80">
        <v>135000</v>
      </c>
      <c r="U12" s="80">
        <v>0</v>
      </c>
      <c r="V12" s="80"/>
      <c r="W12" s="86">
        <v>130000</v>
      </c>
      <c r="X12" s="80">
        <v>97500</v>
      </c>
      <c r="Y12" s="80"/>
      <c r="Z12" s="80">
        <v>30000</v>
      </c>
      <c r="AA12" s="80">
        <f>T12-X12-Y12-Z12</f>
        <v>7500</v>
      </c>
      <c r="AB12" s="80"/>
      <c r="AC12" s="93">
        <f>O12+T12</f>
        <v>643000</v>
      </c>
      <c r="AD12" s="94" t="s">
        <v>42</v>
      </c>
      <c r="AE12" s="94" t="s">
        <v>43</v>
      </c>
      <c r="AF12" s="69"/>
    </row>
    <row r="13" s="54" customFormat="1" ht="32.25" customHeight="1" spans="1:32">
      <c r="A13" s="69">
        <v>3</v>
      </c>
      <c r="B13" s="69" t="s">
        <v>44</v>
      </c>
      <c r="C13" s="70">
        <v>89.2</v>
      </c>
      <c r="D13" s="70">
        <v>75</v>
      </c>
      <c r="E13" s="70"/>
      <c r="F13" s="70">
        <v>14.2</v>
      </c>
      <c r="G13" s="70"/>
      <c r="H13" s="69">
        <v>2016</v>
      </c>
      <c r="I13" s="69">
        <v>2020</v>
      </c>
      <c r="J13" s="80">
        <v>848422</v>
      </c>
      <c r="K13" s="81">
        <v>183250</v>
      </c>
      <c r="L13" s="80">
        <v>183250</v>
      </c>
      <c r="M13" s="80"/>
      <c r="N13" s="80"/>
      <c r="O13" s="80">
        <v>580000</v>
      </c>
      <c r="P13" s="80">
        <v>155000</v>
      </c>
      <c r="Q13" s="80"/>
      <c r="R13" s="80"/>
      <c r="S13" s="85">
        <v>580000</v>
      </c>
      <c r="T13" s="80">
        <v>150000</v>
      </c>
      <c r="U13" s="80">
        <v>0</v>
      </c>
      <c r="V13" s="80"/>
      <c r="W13" s="86">
        <v>130000</v>
      </c>
      <c r="X13" s="80">
        <v>28250</v>
      </c>
      <c r="Y13" s="80"/>
      <c r="Z13" s="93"/>
      <c r="AA13" s="80">
        <f t="shared" ref="AA13:AA22" si="5">T13-X13-Y13-Z13</f>
        <v>121750</v>
      </c>
      <c r="AB13" s="80"/>
      <c r="AC13" s="93">
        <f t="shared" ref="AC13:AC14" si="6">O13+T13</f>
        <v>730000</v>
      </c>
      <c r="AD13" s="94" t="s">
        <v>45</v>
      </c>
      <c r="AE13" s="94" t="s">
        <v>46</v>
      </c>
      <c r="AF13" s="69"/>
    </row>
    <row r="14" s="55" customFormat="1" ht="32.25" customHeight="1" spans="1:32">
      <c r="A14" s="69">
        <v>4</v>
      </c>
      <c r="B14" s="69" t="s">
        <v>47</v>
      </c>
      <c r="C14" s="70">
        <v>45</v>
      </c>
      <c r="D14" s="70">
        <v>45</v>
      </c>
      <c r="E14" s="71"/>
      <c r="F14" s="71"/>
      <c r="G14" s="71"/>
      <c r="H14" s="69">
        <v>2018</v>
      </c>
      <c r="I14" s="69">
        <v>2019</v>
      </c>
      <c r="J14" s="80">
        <v>120000</v>
      </c>
      <c r="K14" s="81">
        <v>30000</v>
      </c>
      <c r="L14" s="80">
        <v>30000</v>
      </c>
      <c r="M14" s="80"/>
      <c r="N14" s="80"/>
      <c r="O14" s="80">
        <v>60000</v>
      </c>
      <c r="P14" s="80">
        <v>15000</v>
      </c>
      <c r="Q14" s="80"/>
      <c r="R14" s="80"/>
      <c r="S14" s="80">
        <v>60000</v>
      </c>
      <c r="T14" s="80">
        <v>30000</v>
      </c>
      <c r="U14" s="80">
        <v>0</v>
      </c>
      <c r="V14" s="80"/>
      <c r="W14" s="86">
        <v>30000</v>
      </c>
      <c r="X14" s="80">
        <v>15000</v>
      </c>
      <c r="Y14" s="80"/>
      <c r="Z14" s="80"/>
      <c r="AA14" s="80">
        <f t="shared" si="5"/>
        <v>15000</v>
      </c>
      <c r="AB14" s="80"/>
      <c r="AC14" s="93">
        <f t="shared" si="6"/>
        <v>90000</v>
      </c>
      <c r="AD14" s="94" t="s">
        <v>48</v>
      </c>
      <c r="AE14" s="94" t="s">
        <v>49</v>
      </c>
      <c r="AF14" s="71"/>
    </row>
    <row r="15" s="53" customFormat="1" ht="32.25" customHeight="1" spans="1:32">
      <c r="A15" s="69">
        <v>5</v>
      </c>
      <c r="B15" s="69" t="s">
        <v>50</v>
      </c>
      <c r="C15" s="70">
        <v>32</v>
      </c>
      <c r="D15" s="70">
        <v>32</v>
      </c>
      <c r="E15" s="70"/>
      <c r="F15" s="70"/>
      <c r="G15" s="70"/>
      <c r="H15" s="69">
        <v>2018</v>
      </c>
      <c r="I15" s="69">
        <v>2021</v>
      </c>
      <c r="J15" s="80">
        <v>320611</v>
      </c>
      <c r="K15" s="81">
        <v>75700</v>
      </c>
      <c r="L15" s="80">
        <v>75700</v>
      </c>
      <c r="M15" s="80"/>
      <c r="N15" s="80"/>
      <c r="O15" s="80">
        <v>130000</v>
      </c>
      <c r="P15" s="80">
        <v>40000</v>
      </c>
      <c r="Q15" s="80"/>
      <c r="R15" s="80"/>
      <c r="S15" s="85">
        <v>57000</v>
      </c>
      <c r="T15" s="80">
        <v>90000</v>
      </c>
      <c r="U15" s="80">
        <v>73000</v>
      </c>
      <c r="V15" s="80"/>
      <c r="W15" s="80">
        <v>17000</v>
      </c>
      <c r="X15" s="80">
        <v>15700</v>
      </c>
      <c r="Y15" s="80"/>
      <c r="Z15" s="93"/>
      <c r="AA15" s="80">
        <f t="shared" si="5"/>
        <v>74300</v>
      </c>
      <c r="AB15" s="80"/>
      <c r="AC15" s="93">
        <f t="shared" ref="AC15:AC19" si="7">O15+W15</f>
        <v>147000</v>
      </c>
      <c r="AD15" s="94" t="s">
        <v>51</v>
      </c>
      <c r="AE15" s="94" t="s">
        <v>49</v>
      </c>
      <c r="AF15" s="69"/>
    </row>
    <row r="16" s="54" customFormat="1" ht="32.25" customHeight="1" spans="1:32">
      <c r="A16" s="69">
        <v>6</v>
      </c>
      <c r="B16" s="69" t="s">
        <v>52</v>
      </c>
      <c r="C16" s="70">
        <v>6</v>
      </c>
      <c r="D16" s="70">
        <v>6</v>
      </c>
      <c r="E16" s="70"/>
      <c r="F16" s="70"/>
      <c r="G16" s="70"/>
      <c r="H16" s="69">
        <v>2018</v>
      </c>
      <c r="I16" s="69">
        <v>2021</v>
      </c>
      <c r="J16" s="80">
        <v>90856</v>
      </c>
      <c r="K16" s="81">
        <v>17100</v>
      </c>
      <c r="L16" s="80">
        <v>17100</v>
      </c>
      <c r="M16" s="80"/>
      <c r="N16" s="80"/>
      <c r="O16" s="80">
        <v>50000</v>
      </c>
      <c r="P16" s="80">
        <v>12000</v>
      </c>
      <c r="Q16" s="80"/>
      <c r="R16" s="80"/>
      <c r="S16" s="85">
        <v>21000</v>
      </c>
      <c r="T16" s="80">
        <v>32100</v>
      </c>
      <c r="U16" s="80">
        <v>29000</v>
      </c>
      <c r="V16" s="80"/>
      <c r="W16" s="80">
        <v>3100</v>
      </c>
      <c r="X16" s="80">
        <v>3100</v>
      </c>
      <c r="Y16" s="80"/>
      <c r="Z16" s="87"/>
      <c r="AA16" s="80">
        <f t="shared" si="5"/>
        <v>29000</v>
      </c>
      <c r="AB16" s="80"/>
      <c r="AC16" s="93">
        <f t="shared" si="7"/>
        <v>53100</v>
      </c>
      <c r="AD16" s="94" t="s">
        <v>53</v>
      </c>
      <c r="AE16" s="94" t="s">
        <v>54</v>
      </c>
      <c r="AF16" s="69"/>
    </row>
    <row r="17" s="54" customFormat="1" ht="32.25" customHeight="1" spans="1:32">
      <c r="A17" s="69">
        <v>7</v>
      </c>
      <c r="B17" s="69" t="s">
        <v>55</v>
      </c>
      <c r="C17" s="70">
        <v>20</v>
      </c>
      <c r="D17" s="70">
        <v>20</v>
      </c>
      <c r="E17" s="70"/>
      <c r="F17" s="70"/>
      <c r="G17" s="70"/>
      <c r="H17" s="69">
        <v>2018</v>
      </c>
      <c r="I17" s="69">
        <v>2021</v>
      </c>
      <c r="J17" s="80">
        <v>215090</v>
      </c>
      <c r="K17" s="81">
        <v>39100</v>
      </c>
      <c r="L17" s="80">
        <v>39100</v>
      </c>
      <c r="M17" s="80"/>
      <c r="N17" s="80"/>
      <c r="O17" s="80">
        <v>95600</v>
      </c>
      <c r="P17" s="80">
        <v>25000</v>
      </c>
      <c r="Q17" s="80"/>
      <c r="R17" s="80"/>
      <c r="S17" s="85">
        <v>33000</v>
      </c>
      <c r="T17" s="80">
        <v>71000</v>
      </c>
      <c r="U17" s="80">
        <v>62600</v>
      </c>
      <c r="V17" s="80"/>
      <c r="W17" s="80">
        <v>8400</v>
      </c>
      <c r="X17" s="80">
        <v>7000</v>
      </c>
      <c r="Y17" s="80"/>
      <c r="Z17" s="93"/>
      <c r="AA17" s="80">
        <f t="shared" si="5"/>
        <v>64000</v>
      </c>
      <c r="AB17" s="80"/>
      <c r="AC17" s="93">
        <f t="shared" si="7"/>
        <v>104000</v>
      </c>
      <c r="AD17" s="94" t="s">
        <v>56</v>
      </c>
      <c r="AE17" s="94" t="s">
        <v>57</v>
      </c>
      <c r="AF17" s="69"/>
    </row>
    <row r="18" s="54" customFormat="1" ht="32.25" customHeight="1" spans="1:32">
      <c r="A18" s="69">
        <v>8</v>
      </c>
      <c r="B18" s="69" t="s">
        <v>58</v>
      </c>
      <c r="C18" s="70">
        <v>43</v>
      </c>
      <c r="D18" s="70">
        <v>43</v>
      </c>
      <c r="E18" s="70"/>
      <c r="F18" s="70"/>
      <c r="G18" s="70"/>
      <c r="H18" s="69">
        <v>2018</v>
      </c>
      <c r="I18" s="69">
        <v>2021</v>
      </c>
      <c r="J18" s="80">
        <v>473142</v>
      </c>
      <c r="K18" s="81">
        <v>86500</v>
      </c>
      <c r="L18" s="80">
        <v>86500</v>
      </c>
      <c r="M18" s="80"/>
      <c r="N18" s="80"/>
      <c r="O18" s="80">
        <v>130000</v>
      </c>
      <c r="P18" s="80">
        <v>74000</v>
      </c>
      <c r="Q18" s="80"/>
      <c r="R18" s="80"/>
      <c r="S18" s="85">
        <v>78000</v>
      </c>
      <c r="T18" s="80">
        <v>133000</v>
      </c>
      <c r="U18" s="80">
        <v>52000</v>
      </c>
      <c r="V18" s="80"/>
      <c r="W18" s="80">
        <v>81000</v>
      </c>
      <c r="X18" s="80">
        <v>12500</v>
      </c>
      <c r="Y18" s="80"/>
      <c r="Z18" s="93"/>
      <c r="AA18" s="80">
        <f t="shared" si="5"/>
        <v>120500</v>
      </c>
      <c r="AB18" s="80"/>
      <c r="AC18" s="93">
        <f t="shared" si="7"/>
        <v>211000</v>
      </c>
      <c r="AD18" s="94" t="s">
        <v>59</v>
      </c>
      <c r="AE18" s="94" t="s">
        <v>60</v>
      </c>
      <c r="AF18" s="69"/>
    </row>
    <row r="19" s="54" customFormat="1" ht="42" customHeight="1" spans="1:32">
      <c r="A19" s="69">
        <v>9</v>
      </c>
      <c r="B19" s="69" t="s">
        <v>61</v>
      </c>
      <c r="C19" s="70">
        <v>78</v>
      </c>
      <c r="D19" s="70">
        <v>78</v>
      </c>
      <c r="E19" s="70"/>
      <c r="F19" s="70"/>
      <c r="G19" s="70"/>
      <c r="H19" s="69">
        <v>2018</v>
      </c>
      <c r="I19" s="69">
        <v>2021</v>
      </c>
      <c r="J19" s="80">
        <v>1365309</v>
      </c>
      <c r="K19" s="81">
        <v>344600</v>
      </c>
      <c r="L19" s="80">
        <v>0</v>
      </c>
      <c r="M19" s="80"/>
      <c r="N19" s="80">
        <v>344600</v>
      </c>
      <c r="O19" s="80">
        <v>205000</v>
      </c>
      <c r="P19" s="80">
        <v>5000</v>
      </c>
      <c r="Q19" s="80"/>
      <c r="R19" s="80">
        <v>60000</v>
      </c>
      <c r="S19" s="85">
        <v>30000</v>
      </c>
      <c r="T19" s="80">
        <v>330000</v>
      </c>
      <c r="U19" s="80">
        <v>175000</v>
      </c>
      <c r="V19" s="80"/>
      <c r="W19" s="80">
        <v>155000</v>
      </c>
      <c r="X19" s="87"/>
      <c r="Y19" s="87"/>
      <c r="Z19" s="96">
        <v>80000</v>
      </c>
      <c r="AA19" s="80">
        <f t="shared" si="5"/>
        <v>250000</v>
      </c>
      <c r="AB19" s="80"/>
      <c r="AC19" s="93">
        <f t="shared" si="7"/>
        <v>360000</v>
      </c>
      <c r="AD19" s="94" t="s">
        <v>62</v>
      </c>
      <c r="AE19" s="94" t="s">
        <v>63</v>
      </c>
      <c r="AF19" s="69"/>
    </row>
    <row r="20" s="53" customFormat="1" ht="31.5" customHeight="1" spans="1:32">
      <c r="A20" s="67"/>
      <c r="B20" s="67" t="s">
        <v>64</v>
      </c>
      <c r="C20" s="64">
        <f>SUBTOTAL(9,C21:C22)</f>
        <v>90.6</v>
      </c>
      <c r="D20" s="64">
        <f t="shared" ref="D20:F20" si="8">SUBTOTAL(9,D21:D22)</f>
        <v>90.6</v>
      </c>
      <c r="E20" s="64">
        <f t="shared" si="8"/>
        <v>0</v>
      </c>
      <c r="F20" s="64">
        <f t="shared" si="8"/>
        <v>0</v>
      </c>
      <c r="G20" s="64"/>
      <c r="H20" s="64"/>
      <c r="I20" s="64"/>
      <c r="J20" s="73">
        <f>SUBTOTAL(9,J21:J22)</f>
        <v>1064181</v>
      </c>
      <c r="K20" s="73">
        <f t="shared" ref="K20:AB20" si="9">SUBTOTAL(9,K21:K22)</f>
        <v>235600</v>
      </c>
      <c r="L20" s="73">
        <f t="shared" si="9"/>
        <v>235600</v>
      </c>
      <c r="M20" s="73">
        <f t="shared" si="9"/>
        <v>0</v>
      </c>
      <c r="N20" s="73">
        <f t="shared" si="9"/>
        <v>0</v>
      </c>
      <c r="O20" s="73">
        <f t="shared" si="9"/>
        <v>70000</v>
      </c>
      <c r="P20" s="73">
        <f t="shared" si="9"/>
        <v>40000</v>
      </c>
      <c r="Q20" s="73">
        <f t="shared" si="9"/>
        <v>0</v>
      </c>
      <c r="R20" s="73">
        <f t="shared" si="9"/>
        <v>0</v>
      </c>
      <c r="S20" s="73">
        <f t="shared" si="9"/>
        <v>30000</v>
      </c>
      <c r="T20" s="73">
        <f t="shared" si="9"/>
        <v>240000</v>
      </c>
      <c r="U20" s="73">
        <f t="shared" si="9"/>
        <v>40000</v>
      </c>
      <c r="V20" s="73"/>
      <c r="W20" s="73">
        <f t="shared" si="9"/>
        <v>200000</v>
      </c>
      <c r="X20" s="73">
        <f t="shared" si="9"/>
        <v>47000</v>
      </c>
      <c r="Y20" s="73">
        <f t="shared" si="9"/>
        <v>0</v>
      </c>
      <c r="Z20" s="73">
        <f t="shared" si="9"/>
        <v>0</v>
      </c>
      <c r="AA20" s="73">
        <f t="shared" si="9"/>
        <v>193000</v>
      </c>
      <c r="AB20" s="73">
        <f t="shared" si="9"/>
        <v>0</v>
      </c>
      <c r="AC20" s="73"/>
      <c r="AD20" s="91"/>
      <c r="AE20" s="91"/>
      <c r="AF20" s="92"/>
    </row>
    <row r="21" s="54" customFormat="1" ht="32.25" customHeight="1" spans="1:32">
      <c r="A21" s="69">
        <v>10</v>
      </c>
      <c r="B21" s="69" t="s">
        <v>65</v>
      </c>
      <c r="C21" s="70">
        <v>35.6</v>
      </c>
      <c r="D21" s="70">
        <v>35.6</v>
      </c>
      <c r="E21" s="70"/>
      <c r="F21" s="70"/>
      <c r="G21" s="70"/>
      <c r="H21" s="69">
        <v>2019</v>
      </c>
      <c r="I21" s="69">
        <v>2021</v>
      </c>
      <c r="J21" s="80">
        <v>529400</v>
      </c>
      <c r="K21" s="81">
        <v>106000</v>
      </c>
      <c r="L21" s="80">
        <v>106000</v>
      </c>
      <c r="M21" s="80"/>
      <c r="N21" s="80"/>
      <c r="O21" s="80">
        <v>10000</v>
      </c>
      <c r="P21" s="80"/>
      <c r="Q21" s="80"/>
      <c r="R21" s="80"/>
      <c r="S21" s="85">
        <v>0</v>
      </c>
      <c r="T21" s="80">
        <v>70000</v>
      </c>
      <c r="U21" s="80">
        <v>10000</v>
      </c>
      <c r="V21" s="80"/>
      <c r="W21" s="80">
        <v>60000</v>
      </c>
      <c r="X21" s="85">
        <v>12000</v>
      </c>
      <c r="Y21" s="85"/>
      <c r="Z21" s="85"/>
      <c r="AA21" s="80">
        <f t="shared" si="5"/>
        <v>58000</v>
      </c>
      <c r="AB21" s="80"/>
      <c r="AC21" s="93">
        <f t="shared" ref="AC21:AC22" si="10">O21+W21</f>
        <v>70000</v>
      </c>
      <c r="AD21" s="94" t="s">
        <v>66</v>
      </c>
      <c r="AE21" s="94" t="s">
        <v>67</v>
      </c>
      <c r="AF21" s="69"/>
    </row>
    <row r="22" s="54" customFormat="1" ht="32.25" customHeight="1" spans="1:32">
      <c r="A22" s="69">
        <v>11</v>
      </c>
      <c r="B22" s="69" t="s">
        <v>68</v>
      </c>
      <c r="C22" s="70">
        <v>55</v>
      </c>
      <c r="D22" s="70">
        <v>55</v>
      </c>
      <c r="E22" s="70"/>
      <c r="F22" s="70"/>
      <c r="G22" s="70"/>
      <c r="H22" s="69">
        <v>2019</v>
      </c>
      <c r="I22" s="69">
        <v>2021</v>
      </c>
      <c r="J22" s="80">
        <v>534781</v>
      </c>
      <c r="K22" s="81">
        <v>129600</v>
      </c>
      <c r="L22" s="80">
        <v>129600</v>
      </c>
      <c r="M22" s="80"/>
      <c r="N22" s="80"/>
      <c r="O22" s="80">
        <v>60000</v>
      </c>
      <c r="P22" s="80">
        <v>40000</v>
      </c>
      <c r="Q22" s="80"/>
      <c r="R22" s="80"/>
      <c r="S22" s="85">
        <v>30000</v>
      </c>
      <c r="T22" s="80">
        <v>170000</v>
      </c>
      <c r="U22" s="80">
        <v>30000</v>
      </c>
      <c r="V22" s="80"/>
      <c r="W22" s="80">
        <v>140000</v>
      </c>
      <c r="X22" s="85">
        <v>35000</v>
      </c>
      <c r="Y22" s="85"/>
      <c r="Z22" s="93"/>
      <c r="AA22" s="80">
        <f t="shared" si="5"/>
        <v>135000</v>
      </c>
      <c r="AB22" s="80"/>
      <c r="AC22" s="93">
        <f t="shared" si="10"/>
        <v>200000</v>
      </c>
      <c r="AD22" s="94" t="s">
        <v>69</v>
      </c>
      <c r="AE22" s="94" t="s">
        <v>70</v>
      </c>
      <c r="AF22" s="69"/>
    </row>
    <row r="23" ht="31.5" customHeight="1" spans="1:32">
      <c r="A23" s="72"/>
      <c r="B23" s="66" t="s">
        <v>71</v>
      </c>
      <c r="C23" s="64">
        <f>SUBTOTAL(9,C24:C33)</f>
        <v>388.627</v>
      </c>
      <c r="D23" s="64">
        <f>SUBTOTAL(9,D24:D33)</f>
        <v>331.727</v>
      </c>
      <c r="E23" s="64">
        <f>SUBTOTAL(9,E24:E33)</f>
        <v>0</v>
      </c>
      <c r="F23" s="64">
        <f>SUBTOTAL(9,F24:F33)</f>
        <v>57.237</v>
      </c>
      <c r="G23" s="73"/>
      <c r="H23" s="73"/>
      <c r="I23" s="73"/>
      <c r="J23" s="73">
        <f t="shared" ref="J23:AB23" si="11">SUBTOTAL(9,J24:J33)</f>
        <v>3781389</v>
      </c>
      <c r="K23" s="73">
        <f t="shared" si="11"/>
        <v>884800</v>
      </c>
      <c r="L23" s="73">
        <f t="shared" si="11"/>
        <v>0</v>
      </c>
      <c r="M23" s="73">
        <f t="shared" si="11"/>
        <v>884800</v>
      </c>
      <c r="N23" s="73">
        <f t="shared" si="11"/>
        <v>0</v>
      </c>
      <c r="O23" s="73">
        <f t="shared" si="11"/>
        <v>1072000</v>
      </c>
      <c r="P23" s="73">
        <f t="shared" si="11"/>
        <v>0</v>
      </c>
      <c r="Q23" s="73">
        <f t="shared" si="11"/>
        <v>77000</v>
      </c>
      <c r="R23" s="73">
        <f t="shared" si="11"/>
        <v>0</v>
      </c>
      <c r="S23" s="73">
        <f t="shared" si="11"/>
        <v>775000</v>
      </c>
      <c r="T23" s="73">
        <f t="shared" si="11"/>
        <v>888834</v>
      </c>
      <c r="U23" s="73">
        <f t="shared" si="11"/>
        <v>297000</v>
      </c>
      <c r="V23" s="73"/>
      <c r="W23" s="73">
        <f t="shared" si="11"/>
        <v>491834</v>
      </c>
      <c r="X23" s="73">
        <f t="shared" si="11"/>
        <v>0</v>
      </c>
      <c r="Y23" s="73">
        <f t="shared" si="11"/>
        <v>121016.8</v>
      </c>
      <c r="Z23" s="73">
        <f t="shared" si="11"/>
        <v>0</v>
      </c>
      <c r="AA23" s="73">
        <f t="shared" si="11"/>
        <v>767817.2</v>
      </c>
      <c r="AB23" s="73">
        <f t="shared" si="11"/>
        <v>17</v>
      </c>
      <c r="AC23" s="73"/>
      <c r="AD23" s="91"/>
      <c r="AE23" s="91"/>
      <c r="AF23" s="72"/>
    </row>
    <row r="24" ht="31.5" customHeight="1" spans="1:32">
      <c r="A24" s="72"/>
      <c r="B24" s="74" t="s">
        <v>72</v>
      </c>
      <c r="C24" s="64">
        <f t="shared" ref="C24:F24" si="12">SUBTOTAL(9,C26:C27)</f>
        <v>207.52</v>
      </c>
      <c r="D24" s="64">
        <f t="shared" si="12"/>
        <v>176.953</v>
      </c>
      <c r="E24" s="64">
        <f t="shared" si="12"/>
        <v>0</v>
      </c>
      <c r="F24" s="64">
        <f t="shared" si="12"/>
        <v>30.567</v>
      </c>
      <c r="G24" s="64"/>
      <c r="H24" s="64"/>
      <c r="I24" s="64"/>
      <c r="J24" s="73">
        <f t="shared" ref="J24:AB24" si="13">SUBTOTAL(9,J26:J27)</f>
        <v>2432434</v>
      </c>
      <c r="K24" s="73">
        <f t="shared" si="13"/>
        <v>571700</v>
      </c>
      <c r="L24" s="73">
        <f t="shared" si="13"/>
        <v>0</v>
      </c>
      <c r="M24" s="73">
        <f t="shared" si="13"/>
        <v>571700</v>
      </c>
      <c r="N24" s="73">
        <f t="shared" si="13"/>
        <v>0</v>
      </c>
      <c r="O24" s="73">
        <f t="shared" si="13"/>
        <v>377000</v>
      </c>
      <c r="P24" s="73">
        <f t="shared" si="13"/>
        <v>0</v>
      </c>
      <c r="Q24" s="73">
        <f t="shared" si="13"/>
        <v>77000</v>
      </c>
      <c r="R24" s="73">
        <f t="shared" si="13"/>
        <v>0</v>
      </c>
      <c r="S24" s="73">
        <f t="shared" si="13"/>
        <v>200000</v>
      </c>
      <c r="T24" s="73">
        <f t="shared" si="13"/>
        <v>600000</v>
      </c>
      <c r="U24" s="73">
        <f t="shared" si="13"/>
        <v>177000</v>
      </c>
      <c r="V24" s="73"/>
      <c r="W24" s="73">
        <f t="shared" si="13"/>
        <v>323000</v>
      </c>
      <c r="X24" s="73">
        <f t="shared" si="13"/>
        <v>0</v>
      </c>
      <c r="Y24" s="73">
        <f t="shared" si="13"/>
        <v>80750</v>
      </c>
      <c r="Z24" s="73">
        <f t="shared" si="13"/>
        <v>0</v>
      </c>
      <c r="AA24" s="73">
        <f t="shared" si="13"/>
        <v>519250</v>
      </c>
      <c r="AB24" s="73">
        <f t="shared" si="13"/>
        <v>0</v>
      </c>
      <c r="AC24" s="73"/>
      <c r="AD24" s="91"/>
      <c r="AE24" s="91"/>
      <c r="AF24" s="72"/>
    </row>
    <row r="25" s="53" customFormat="1" ht="31.5" customHeight="1" spans="1:32">
      <c r="A25" s="67"/>
      <c r="B25" s="67" t="s">
        <v>73</v>
      </c>
      <c r="C25" s="64">
        <f>SUBTOTAL(9,C26:C27)</f>
        <v>207.52</v>
      </c>
      <c r="D25" s="64">
        <f t="shared" ref="D25:F25" si="14">SUBTOTAL(9,D26:D27)</f>
        <v>176.953</v>
      </c>
      <c r="E25" s="64">
        <f t="shared" si="14"/>
        <v>0</v>
      </c>
      <c r="F25" s="64">
        <f t="shared" si="14"/>
        <v>30.567</v>
      </c>
      <c r="G25" s="64"/>
      <c r="H25" s="64"/>
      <c r="I25" s="64"/>
      <c r="J25" s="73">
        <f>SUBTOTAL(9,J26:J27)</f>
        <v>2432434</v>
      </c>
      <c r="K25" s="73">
        <f t="shared" ref="K25:AB25" si="15">SUBTOTAL(9,K26:K27)</f>
        <v>571700</v>
      </c>
      <c r="L25" s="73">
        <f t="shared" si="15"/>
        <v>0</v>
      </c>
      <c r="M25" s="73">
        <f t="shared" si="15"/>
        <v>571700</v>
      </c>
      <c r="N25" s="73">
        <f t="shared" si="15"/>
        <v>0</v>
      </c>
      <c r="O25" s="73">
        <f t="shared" si="15"/>
        <v>377000</v>
      </c>
      <c r="P25" s="73">
        <f t="shared" si="15"/>
        <v>0</v>
      </c>
      <c r="Q25" s="73">
        <f t="shared" si="15"/>
        <v>77000</v>
      </c>
      <c r="R25" s="73">
        <f t="shared" si="15"/>
        <v>0</v>
      </c>
      <c r="S25" s="73">
        <f t="shared" si="15"/>
        <v>200000</v>
      </c>
      <c r="T25" s="73">
        <f t="shared" si="15"/>
        <v>600000</v>
      </c>
      <c r="U25" s="73">
        <f t="shared" si="15"/>
        <v>177000</v>
      </c>
      <c r="V25" s="73"/>
      <c r="W25" s="73">
        <f t="shared" si="15"/>
        <v>323000</v>
      </c>
      <c r="X25" s="73">
        <f t="shared" si="15"/>
        <v>0</v>
      </c>
      <c r="Y25" s="73">
        <f t="shared" si="15"/>
        <v>80750</v>
      </c>
      <c r="Z25" s="73">
        <f t="shared" si="15"/>
        <v>0</v>
      </c>
      <c r="AA25" s="73">
        <f t="shared" si="15"/>
        <v>519250</v>
      </c>
      <c r="AB25" s="73">
        <f t="shared" si="15"/>
        <v>0</v>
      </c>
      <c r="AC25" s="73"/>
      <c r="AD25" s="91"/>
      <c r="AE25" s="91"/>
      <c r="AF25" s="92"/>
    </row>
    <row r="26" ht="31.5" customHeight="1" spans="1:32">
      <c r="A26" s="65">
        <v>12</v>
      </c>
      <c r="B26" s="65" t="s">
        <v>74</v>
      </c>
      <c r="C26" s="75">
        <v>112.457</v>
      </c>
      <c r="D26" s="75">
        <v>93.537</v>
      </c>
      <c r="E26" s="75"/>
      <c r="F26" s="75">
        <v>18.92</v>
      </c>
      <c r="G26" s="75"/>
      <c r="H26" s="65">
        <v>2018</v>
      </c>
      <c r="I26" s="65">
        <v>2022</v>
      </c>
      <c r="J26" s="80">
        <v>1247436</v>
      </c>
      <c r="K26" s="81">
        <v>300400</v>
      </c>
      <c r="L26" s="81"/>
      <c r="M26" s="81">
        <v>300400</v>
      </c>
      <c r="N26" s="81"/>
      <c r="O26" s="81">
        <v>190000</v>
      </c>
      <c r="P26" s="81"/>
      <c r="Q26" s="81">
        <v>40000</v>
      </c>
      <c r="R26" s="81">
        <v>0</v>
      </c>
      <c r="S26" s="81">
        <v>100000</v>
      </c>
      <c r="T26" s="81">
        <v>255000</v>
      </c>
      <c r="U26" s="81">
        <v>90000</v>
      </c>
      <c r="V26" s="81"/>
      <c r="W26" s="81">
        <v>110000</v>
      </c>
      <c r="X26" s="81"/>
      <c r="Y26" s="81">
        <v>27500</v>
      </c>
      <c r="Z26" s="81"/>
      <c r="AA26" s="80">
        <f t="shared" ref="AA26:AA38" si="16">T26-X26-Y26-Z26</f>
        <v>227500</v>
      </c>
      <c r="AB26" s="81"/>
      <c r="AC26" s="93">
        <f t="shared" ref="AC26" si="17">O26+W26</f>
        <v>300000</v>
      </c>
      <c r="AD26" s="97" t="s">
        <v>75</v>
      </c>
      <c r="AE26" s="97" t="s">
        <v>76</v>
      </c>
      <c r="AF26" s="65"/>
    </row>
    <row r="27" ht="31.5" customHeight="1" spans="1:32">
      <c r="A27" s="65">
        <v>13</v>
      </c>
      <c r="B27" s="65" t="s">
        <v>77</v>
      </c>
      <c r="C27" s="75">
        <v>95.063</v>
      </c>
      <c r="D27" s="75">
        <v>83.416</v>
      </c>
      <c r="E27" s="75"/>
      <c r="F27" s="75">
        <v>11.647</v>
      </c>
      <c r="G27" s="75"/>
      <c r="H27" s="65">
        <v>2018</v>
      </c>
      <c r="I27" s="65">
        <v>2021</v>
      </c>
      <c r="J27" s="80">
        <v>1184998</v>
      </c>
      <c r="K27" s="81">
        <v>271300</v>
      </c>
      <c r="L27" s="81"/>
      <c r="M27" s="81">
        <v>271300</v>
      </c>
      <c r="N27" s="81"/>
      <c r="O27" s="81">
        <v>187000</v>
      </c>
      <c r="P27" s="81"/>
      <c r="Q27" s="81">
        <v>37000</v>
      </c>
      <c r="R27" s="81">
        <v>0</v>
      </c>
      <c r="S27" s="81">
        <v>100000</v>
      </c>
      <c r="T27" s="81">
        <v>345000</v>
      </c>
      <c r="U27" s="81">
        <v>87000</v>
      </c>
      <c r="V27" s="81" t="s">
        <v>78</v>
      </c>
      <c r="W27" s="81">
        <v>213000</v>
      </c>
      <c r="X27" s="81"/>
      <c r="Y27" s="81">
        <v>53250</v>
      </c>
      <c r="Z27" s="81"/>
      <c r="AA27" s="80">
        <f t="shared" si="16"/>
        <v>291750</v>
      </c>
      <c r="AB27" s="81"/>
      <c r="AC27" s="93">
        <f>O27+258000</f>
        <v>445000</v>
      </c>
      <c r="AD27" s="97" t="s">
        <v>79</v>
      </c>
      <c r="AE27" s="97" t="s">
        <v>80</v>
      </c>
      <c r="AF27" s="65"/>
    </row>
    <row r="28" ht="31.5" customHeight="1" spans="1:32">
      <c r="A28" s="65"/>
      <c r="B28" s="74" t="s">
        <v>81</v>
      </c>
      <c r="C28" s="64">
        <f>SUBTOTAL(9,C30:C30)</f>
        <v>144.38</v>
      </c>
      <c r="D28" s="64">
        <f>SUBTOTAL(9,D30:D30)</f>
        <v>121.311</v>
      </c>
      <c r="E28" s="64">
        <f>SUBTOTAL(9,E30:E30)</f>
        <v>0</v>
      </c>
      <c r="F28" s="64">
        <f>SUBTOTAL(9,F30:F30)</f>
        <v>23.406</v>
      </c>
      <c r="G28" s="64"/>
      <c r="H28" s="64"/>
      <c r="I28" s="64"/>
      <c r="J28" s="73">
        <f t="shared" ref="J28:AB28" si="18">SUBTOTAL(9,J30:J30)</f>
        <v>1025121</v>
      </c>
      <c r="K28" s="73">
        <f t="shared" si="18"/>
        <v>243100</v>
      </c>
      <c r="L28" s="73">
        <f t="shared" si="18"/>
        <v>0</v>
      </c>
      <c r="M28" s="73">
        <f t="shared" si="18"/>
        <v>243100</v>
      </c>
      <c r="N28" s="73">
        <f t="shared" si="18"/>
        <v>0</v>
      </c>
      <c r="O28" s="73">
        <f t="shared" si="18"/>
        <v>410000</v>
      </c>
      <c r="P28" s="73">
        <f t="shared" si="18"/>
        <v>0</v>
      </c>
      <c r="Q28" s="73">
        <f t="shared" si="18"/>
        <v>0</v>
      </c>
      <c r="R28" s="73">
        <f t="shared" si="18"/>
        <v>0</v>
      </c>
      <c r="S28" s="73">
        <f t="shared" si="18"/>
        <v>290000</v>
      </c>
      <c r="T28" s="73">
        <f t="shared" si="18"/>
        <v>250000</v>
      </c>
      <c r="U28" s="73">
        <f t="shared" si="18"/>
        <v>120000</v>
      </c>
      <c r="V28" s="73"/>
      <c r="W28" s="73">
        <f t="shared" si="18"/>
        <v>130000</v>
      </c>
      <c r="X28" s="73">
        <f t="shared" si="18"/>
        <v>0</v>
      </c>
      <c r="Y28" s="73">
        <f t="shared" si="18"/>
        <v>32500</v>
      </c>
      <c r="Z28" s="73">
        <f t="shared" si="18"/>
        <v>0</v>
      </c>
      <c r="AA28" s="73">
        <f t="shared" si="18"/>
        <v>217500</v>
      </c>
      <c r="AB28" s="73">
        <f t="shared" si="18"/>
        <v>0</v>
      </c>
      <c r="AC28" s="73"/>
      <c r="AD28" s="91"/>
      <c r="AE28" s="91"/>
      <c r="AF28" s="65"/>
    </row>
    <row r="29" s="53" customFormat="1" ht="31.5" customHeight="1" spans="1:32">
      <c r="A29" s="67"/>
      <c r="B29" s="67" t="s">
        <v>73</v>
      </c>
      <c r="C29" s="64">
        <f>SUBTOTAL(9,C30:C30)</f>
        <v>144.38</v>
      </c>
      <c r="D29" s="64">
        <f t="shared" ref="D29:AB29" si="19">SUBTOTAL(9,D30:D30)</f>
        <v>121.311</v>
      </c>
      <c r="E29" s="64">
        <f t="shared" si="19"/>
        <v>0</v>
      </c>
      <c r="F29" s="64">
        <f t="shared" si="19"/>
        <v>23.406</v>
      </c>
      <c r="G29" s="64"/>
      <c r="H29" s="64"/>
      <c r="I29" s="64"/>
      <c r="J29" s="73">
        <f t="shared" si="19"/>
        <v>1025121</v>
      </c>
      <c r="K29" s="73">
        <f t="shared" si="19"/>
        <v>243100</v>
      </c>
      <c r="L29" s="73">
        <f t="shared" si="19"/>
        <v>0</v>
      </c>
      <c r="M29" s="73">
        <f t="shared" si="19"/>
        <v>243100</v>
      </c>
      <c r="N29" s="73">
        <f t="shared" si="19"/>
        <v>0</v>
      </c>
      <c r="O29" s="73">
        <f t="shared" si="19"/>
        <v>410000</v>
      </c>
      <c r="P29" s="73">
        <f t="shared" si="19"/>
        <v>0</v>
      </c>
      <c r="Q29" s="73">
        <f t="shared" si="19"/>
        <v>0</v>
      </c>
      <c r="R29" s="73">
        <f t="shared" si="19"/>
        <v>0</v>
      </c>
      <c r="S29" s="73">
        <f t="shared" si="19"/>
        <v>290000</v>
      </c>
      <c r="T29" s="73">
        <f t="shared" si="19"/>
        <v>250000</v>
      </c>
      <c r="U29" s="73">
        <f t="shared" si="19"/>
        <v>120000</v>
      </c>
      <c r="V29" s="73"/>
      <c r="W29" s="73">
        <f t="shared" si="19"/>
        <v>130000</v>
      </c>
      <c r="X29" s="73">
        <f t="shared" si="19"/>
        <v>0</v>
      </c>
      <c r="Y29" s="73">
        <f t="shared" si="19"/>
        <v>32500</v>
      </c>
      <c r="Z29" s="73">
        <f t="shared" si="19"/>
        <v>0</v>
      </c>
      <c r="AA29" s="73">
        <f t="shared" si="19"/>
        <v>217500</v>
      </c>
      <c r="AB29" s="73">
        <f t="shared" si="19"/>
        <v>0</v>
      </c>
      <c r="AC29" s="73"/>
      <c r="AD29" s="91"/>
      <c r="AE29" s="91"/>
      <c r="AF29" s="92"/>
    </row>
    <row r="30" ht="31.5" customHeight="1" spans="1:32">
      <c r="A30" s="65">
        <v>14</v>
      </c>
      <c r="B30" s="65" t="s">
        <v>82</v>
      </c>
      <c r="C30" s="75">
        <v>144.38</v>
      </c>
      <c r="D30" s="75">
        <v>121.311</v>
      </c>
      <c r="E30" s="75"/>
      <c r="F30" s="75">
        <v>23.406</v>
      </c>
      <c r="G30" s="75"/>
      <c r="H30" s="65">
        <v>2018</v>
      </c>
      <c r="I30" s="65">
        <v>2021</v>
      </c>
      <c r="J30" s="80">
        <v>1025121</v>
      </c>
      <c r="K30" s="81">
        <v>243100</v>
      </c>
      <c r="L30" s="81"/>
      <c r="M30" s="81">
        <v>243100</v>
      </c>
      <c r="N30" s="81"/>
      <c r="O30" s="81">
        <v>410000</v>
      </c>
      <c r="P30" s="81"/>
      <c r="Q30" s="81">
        <v>0</v>
      </c>
      <c r="R30" s="81">
        <v>0</v>
      </c>
      <c r="S30" s="81">
        <v>290000</v>
      </c>
      <c r="T30" s="81">
        <v>250000</v>
      </c>
      <c r="U30" s="81">
        <v>120000</v>
      </c>
      <c r="V30" s="81"/>
      <c r="W30" s="81">
        <v>130000</v>
      </c>
      <c r="X30" s="81"/>
      <c r="Y30" s="81">
        <v>32500</v>
      </c>
      <c r="Z30" s="81"/>
      <c r="AA30" s="80">
        <f t="shared" si="16"/>
        <v>217500</v>
      </c>
      <c r="AB30" s="81"/>
      <c r="AC30" s="93">
        <f>O30+W30</f>
        <v>540000</v>
      </c>
      <c r="AD30" s="97" t="s">
        <v>83</v>
      </c>
      <c r="AE30" s="97" t="s">
        <v>84</v>
      </c>
      <c r="AF30" s="65"/>
    </row>
    <row r="31" ht="31.5" customHeight="1" spans="1:32">
      <c r="A31" s="72"/>
      <c r="B31" s="74" t="s">
        <v>85</v>
      </c>
      <c r="C31" s="64">
        <f>SUBTOTAL(9,C33:C33)</f>
        <v>36.727</v>
      </c>
      <c r="D31" s="64">
        <f>SUBTOTAL(9,D33:D33)</f>
        <v>33.463</v>
      </c>
      <c r="E31" s="64">
        <f>SUBTOTAL(9,E33:E33)</f>
        <v>0</v>
      </c>
      <c r="F31" s="64">
        <f>SUBTOTAL(9,F33:F33)</f>
        <v>3.264</v>
      </c>
      <c r="G31" s="64"/>
      <c r="H31" s="64"/>
      <c r="I31" s="64"/>
      <c r="J31" s="73">
        <f t="shared" ref="J31:AB31" si="20">SUBTOTAL(9,J33:J33)</f>
        <v>323834</v>
      </c>
      <c r="K31" s="73">
        <f t="shared" si="20"/>
        <v>70000</v>
      </c>
      <c r="L31" s="73">
        <f t="shared" si="20"/>
        <v>0</v>
      </c>
      <c r="M31" s="73">
        <f t="shared" si="20"/>
        <v>70000</v>
      </c>
      <c r="N31" s="73">
        <f t="shared" si="20"/>
        <v>0</v>
      </c>
      <c r="O31" s="73">
        <f t="shared" si="20"/>
        <v>285000</v>
      </c>
      <c r="P31" s="73">
        <f t="shared" si="20"/>
        <v>0</v>
      </c>
      <c r="Q31" s="73">
        <f t="shared" si="20"/>
        <v>0</v>
      </c>
      <c r="R31" s="73">
        <f t="shared" si="20"/>
        <v>0</v>
      </c>
      <c r="S31" s="73">
        <f t="shared" si="20"/>
        <v>285000</v>
      </c>
      <c r="T31" s="73">
        <f t="shared" si="20"/>
        <v>38834</v>
      </c>
      <c r="U31" s="73">
        <f t="shared" si="20"/>
        <v>0</v>
      </c>
      <c r="V31" s="73"/>
      <c r="W31" s="73">
        <f t="shared" si="20"/>
        <v>38834</v>
      </c>
      <c r="X31" s="73">
        <f t="shared" si="20"/>
        <v>0</v>
      </c>
      <c r="Y31" s="73">
        <f t="shared" si="20"/>
        <v>7766.8</v>
      </c>
      <c r="Z31" s="73">
        <f t="shared" si="20"/>
        <v>0</v>
      </c>
      <c r="AA31" s="73">
        <f t="shared" si="20"/>
        <v>31067.2</v>
      </c>
      <c r="AB31" s="73">
        <f t="shared" si="20"/>
        <v>17</v>
      </c>
      <c r="AC31" s="73"/>
      <c r="AD31" s="91"/>
      <c r="AE31" s="91"/>
      <c r="AF31" s="72"/>
    </row>
    <row r="32" s="53" customFormat="1" ht="31.5" customHeight="1" spans="1:32">
      <c r="A32" s="67"/>
      <c r="B32" s="67" t="s">
        <v>86</v>
      </c>
      <c r="C32" s="64">
        <f>SUBTOTAL(9,C33:C33)</f>
        <v>36.727</v>
      </c>
      <c r="D32" s="64">
        <f t="shared" ref="D32:AB32" si="21">SUBTOTAL(9,D33:D33)</f>
        <v>33.463</v>
      </c>
      <c r="E32" s="64">
        <f t="shared" si="21"/>
        <v>0</v>
      </c>
      <c r="F32" s="64">
        <f t="shared" si="21"/>
        <v>3.264</v>
      </c>
      <c r="G32" s="64"/>
      <c r="H32" s="64"/>
      <c r="I32" s="64"/>
      <c r="J32" s="73">
        <f t="shared" si="21"/>
        <v>323834</v>
      </c>
      <c r="K32" s="73">
        <f t="shared" si="21"/>
        <v>70000</v>
      </c>
      <c r="L32" s="73">
        <f t="shared" si="21"/>
        <v>0</v>
      </c>
      <c r="M32" s="73">
        <f t="shared" si="21"/>
        <v>70000</v>
      </c>
      <c r="N32" s="73">
        <f t="shared" si="21"/>
        <v>0</v>
      </c>
      <c r="O32" s="73">
        <f t="shared" si="21"/>
        <v>285000</v>
      </c>
      <c r="P32" s="73">
        <f t="shared" si="21"/>
        <v>0</v>
      </c>
      <c r="Q32" s="73">
        <f t="shared" si="21"/>
        <v>0</v>
      </c>
      <c r="R32" s="73">
        <f t="shared" si="21"/>
        <v>0</v>
      </c>
      <c r="S32" s="73">
        <f t="shared" si="21"/>
        <v>285000</v>
      </c>
      <c r="T32" s="73">
        <f t="shared" si="21"/>
        <v>38834</v>
      </c>
      <c r="U32" s="73">
        <f t="shared" si="21"/>
        <v>0</v>
      </c>
      <c r="V32" s="73"/>
      <c r="W32" s="73">
        <f t="shared" si="21"/>
        <v>38834</v>
      </c>
      <c r="X32" s="73">
        <f t="shared" si="21"/>
        <v>0</v>
      </c>
      <c r="Y32" s="73">
        <f t="shared" si="21"/>
        <v>7766.8</v>
      </c>
      <c r="Z32" s="73">
        <f t="shared" si="21"/>
        <v>0</v>
      </c>
      <c r="AA32" s="73">
        <f t="shared" si="21"/>
        <v>31067.2</v>
      </c>
      <c r="AB32" s="73">
        <f t="shared" si="21"/>
        <v>17</v>
      </c>
      <c r="AC32" s="73"/>
      <c r="AD32" s="91"/>
      <c r="AE32" s="91"/>
      <c r="AF32" s="92"/>
    </row>
    <row r="33" ht="31.5" customHeight="1" spans="1:32">
      <c r="A33" s="65">
        <v>15</v>
      </c>
      <c r="B33" s="65" t="s">
        <v>87</v>
      </c>
      <c r="C33" s="75">
        <v>36.727</v>
      </c>
      <c r="D33" s="75">
        <v>33.463</v>
      </c>
      <c r="E33" s="75"/>
      <c r="F33" s="75">
        <v>3.264</v>
      </c>
      <c r="G33" s="75"/>
      <c r="H33" s="65">
        <v>2016</v>
      </c>
      <c r="I33" s="65">
        <v>2018</v>
      </c>
      <c r="J33" s="81">
        <v>323834</v>
      </c>
      <c r="K33" s="81">
        <v>70000</v>
      </c>
      <c r="L33" s="81"/>
      <c r="M33" s="81">
        <v>70000</v>
      </c>
      <c r="N33" s="81"/>
      <c r="O33" s="81">
        <v>285000</v>
      </c>
      <c r="P33" s="81"/>
      <c r="Q33" s="81"/>
      <c r="R33" s="81">
        <v>0</v>
      </c>
      <c r="S33" s="81">
        <v>285000</v>
      </c>
      <c r="T33" s="81">
        <v>38834</v>
      </c>
      <c r="U33" s="81">
        <v>0</v>
      </c>
      <c r="V33" s="81"/>
      <c r="W33" s="81">
        <v>38834</v>
      </c>
      <c r="X33" s="81"/>
      <c r="Y33" s="81">
        <v>7766.8</v>
      </c>
      <c r="Z33" s="81"/>
      <c r="AA33" s="80">
        <f t="shared" si="16"/>
        <v>31067.2</v>
      </c>
      <c r="AB33" s="81">
        <v>17</v>
      </c>
      <c r="AC33" s="93">
        <f>O33+W33</f>
        <v>323834</v>
      </c>
      <c r="AD33" s="97" t="s">
        <v>88</v>
      </c>
      <c r="AE33" s="97" t="s">
        <v>89</v>
      </c>
      <c r="AF33" s="65"/>
    </row>
    <row r="34" s="56" customFormat="1" ht="31.5" customHeight="1" spans="1:32">
      <c r="A34" s="76"/>
      <c r="B34" s="66" t="s">
        <v>90</v>
      </c>
      <c r="C34" s="64">
        <f>SUBTOTAL(9,C36:C38)</f>
        <v>313</v>
      </c>
      <c r="D34" s="64">
        <f>SUBTOTAL(9,D36:D38)</f>
        <v>313</v>
      </c>
      <c r="E34" s="64">
        <f>SUBTOTAL(9,E36:E38)</f>
        <v>0</v>
      </c>
      <c r="F34" s="64">
        <f>SUBTOTAL(9,F36:F38)</f>
        <v>0</v>
      </c>
      <c r="G34" s="64"/>
      <c r="H34" s="64"/>
      <c r="I34" s="64"/>
      <c r="J34" s="73">
        <f t="shared" ref="J34:AB34" si="22">SUBTOTAL(9,J36:J38)</f>
        <v>4453600</v>
      </c>
      <c r="K34" s="73">
        <f t="shared" si="22"/>
        <v>1290100</v>
      </c>
      <c r="L34" s="73">
        <f t="shared" si="22"/>
        <v>0</v>
      </c>
      <c r="M34" s="73">
        <f t="shared" si="22"/>
        <v>648300</v>
      </c>
      <c r="N34" s="73">
        <f t="shared" si="22"/>
        <v>641800</v>
      </c>
      <c r="O34" s="73">
        <f t="shared" si="22"/>
        <v>0</v>
      </c>
      <c r="P34" s="73">
        <f t="shared" si="22"/>
        <v>0</v>
      </c>
      <c r="Q34" s="73">
        <f t="shared" si="22"/>
        <v>0</v>
      </c>
      <c r="R34" s="73">
        <f t="shared" si="22"/>
        <v>0</v>
      </c>
      <c r="S34" s="73">
        <f t="shared" si="22"/>
        <v>0</v>
      </c>
      <c r="T34" s="73">
        <f t="shared" si="22"/>
        <v>400000</v>
      </c>
      <c r="U34" s="73">
        <f t="shared" si="22"/>
        <v>0</v>
      </c>
      <c r="V34" s="73"/>
      <c r="W34" s="73">
        <f t="shared" si="22"/>
        <v>20000</v>
      </c>
      <c r="X34" s="73">
        <f t="shared" si="22"/>
        <v>0</v>
      </c>
      <c r="Y34" s="73">
        <f t="shared" si="22"/>
        <v>16000</v>
      </c>
      <c r="Z34" s="73">
        <f t="shared" si="22"/>
        <v>10000</v>
      </c>
      <c r="AA34" s="73">
        <f t="shared" si="22"/>
        <v>374000</v>
      </c>
      <c r="AB34" s="73">
        <f t="shared" si="22"/>
        <v>0</v>
      </c>
      <c r="AC34" s="73"/>
      <c r="AD34" s="91"/>
      <c r="AE34" s="91"/>
      <c r="AF34" s="76"/>
    </row>
    <row r="35" s="54" customFormat="1" ht="31.5" customHeight="1" spans="1:32">
      <c r="A35" s="68"/>
      <c r="B35" s="67" t="s">
        <v>91</v>
      </c>
      <c r="C35" s="64">
        <f>SUBTOTAL(9,C36:C38)</f>
        <v>313</v>
      </c>
      <c r="D35" s="64">
        <f t="shared" ref="D35:F35" si="23">SUBTOTAL(9,D36:D38)</f>
        <v>313</v>
      </c>
      <c r="E35" s="64">
        <f t="shared" si="23"/>
        <v>0</v>
      </c>
      <c r="F35" s="64">
        <f t="shared" si="23"/>
        <v>0</v>
      </c>
      <c r="G35" s="64"/>
      <c r="H35" s="64"/>
      <c r="I35" s="64"/>
      <c r="J35" s="73">
        <f>SUBTOTAL(9,J36:J38)</f>
        <v>4453600</v>
      </c>
      <c r="K35" s="73">
        <f t="shared" ref="K35:AB35" si="24">SUBTOTAL(9,K36:K38)</f>
        <v>1290100</v>
      </c>
      <c r="L35" s="73">
        <f t="shared" si="24"/>
        <v>0</v>
      </c>
      <c r="M35" s="73">
        <f t="shared" si="24"/>
        <v>648300</v>
      </c>
      <c r="N35" s="73">
        <f t="shared" si="24"/>
        <v>641800</v>
      </c>
      <c r="O35" s="73">
        <f t="shared" si="24"/>
        <v>0</v>
      </c>
      <c r="P35" s="73">
        <f t="shared" si="24"/>
        <v>0</v>
      </c>
      <c r="Q35" s="73">
        <f t="shared" si="24"/>
        <v>0</v>
      </c>
      <c r="R35" s="73">
        <f t="shared" si="24"/>
        <v>0</v>
      </c>
      <c r="S35" s="73">
        <f t="shared" si="24"/>
        <v>0</v>
      </c>
      <c r="T35" s="73">
        <f t="shared" si="24"/>
        <v>400000</v>
      </c>
      <c r="U35" s="73">
        <f t="shared" si="24"/>
        <v>0</v>
      </c>
      <c r="V35" s="73"/>
      <c r="W35" s="73">
        <f t="shared" si="24"/>
        <v>20000</v>
      </c>
      <c r="X35" s="73">
        <f t="shared" si="24"/>
        <v>0</v>
      </c>
      <c r="Y35" s="73">
        <f t="shared" si="24"/>
        <v>16000</v>
      </c>
      <c r="Z35" s="73">
        <f t="shared" si="24"/>
        <v>10000</v>
      </c>
      <c r="AA35" s="73">
        <f t="shared" si="24"/>
        <v>374000</v>
      </c>
      <c r="AB35" s="73">
        <f t="shared" si="24"/>
        <v>0</v>
      </c>
      <c r="AC35" s="73"/>
      <c r="AD35" s="91"/>
      <c r="AE35" s="91"/>
      <c r="AF35" s="95"/>
    </row>
    <row r="36" ht="45.75" customHeight="1" spans="1:32">
      <c r="A36" s="65">
        <v>16</v>
      </c>
      <c r="B36" s="65" t="s">
        <v>92</v>
      </c>
      <c r="C36" s="75">
        <v>155</v>
      </c>
      <c r="D36" s="75">
        <v>155</v>
      </c>
      <c r="E36" s="75"/>
      <c r="F36" s="75"/>
      <c r="G36" s="75"/>
      <c r="H36" s="65">
        <v>2019</v>
      </c>
      <c r="I36" s="65">
        <v>2022</v>
      </c>
      <c r="J36" s="80">
        <v>2473600</v>
      </c>
      <c r="K36" s="81">
        <f>L36+M36+N36</f>
        <v>894100</v>
      </c>
      <c r="L36" s="81"/>
      <c r="M36" s="81">
        <v>252300</v>
      </c>
      <c r="N36" s="81">
        <v>641800</v>
      </c>
      <c r="O36" s="81"/>
      <c r="P36" s="81"/>
      <c r="Q36" s="81"/>
      <c r="R36" s="81"/>
      <c r="S36" s="81"/>
      <c r="T36" s="81">
        <v>320000</v>
      </c>
      <c r="U36" s="81"/>
      <c r="V36" s="81" t="s">
        <v>93</v>
      </c>
      <c r="W36" s="81">
        <v>20000</v>
      </c>
      <c r="X36" s="81"/>
      <c r="Y36" s="81"/>
      <c r="Z36" s="81">
        <v>10000</v>
      </c>
      <c r="AA36" s="80">
        <f t="shared" si="16"/>
        <v>310000</v>
      </c>
      <c r="AB36" s="81"/>
      <c r="AC36" s="93">
        <v>320000</v>
      </c>
      <c r="AD36" s="97" t="s">
        <v>94</v>
      </c>
      <c r="AE36" s="97"/>
      <c r="AF36" s="65"/>
    </row>
    <row r="37" ht="29.1" customHeight="1" spans="1:32">
      <c r="A37" s="65">
        <v>17</v>
      </c>
      <c r="B37" s="65" t="s">
        <v>95</v>
      </c>
      <c r="C37" s="75">
        <v>107</v>
      </c>
      <c r="D37" s="75">
        <v>107</v>
      </c>
      <c r="E37" s="75"/>
      <c r="F37" s="75"/>
      <c r="G37" s="75"/>
      <c r="H37" s="65">
        <v>2019</v>
      </c>
      <c r="I37" s="65">
        <v>2022</v>
      </c>
      <c r="J37" s="82">
        <v>1290000</v>
      </c>
      <c r="K37" s="81">
        <v>258000</v>
      </c>
      <c r="L37" s="81"/>
      <c r="M37" s="81">
        <v>258000</v>
      </c>
      <c r="N37" s="81"/>
      <c r="O37" s="81"/>
      <c r="P37" s="81"/>
      <c r="Q37" s="81"/>
      <c r="R37" s="81"/>
      <c r="S37" s="81"/>
      <c r="T37" s="81">
        <v>50000</v>
      </c>
      <c r="U37" s="81"/>
      <c r="V37" s="81" t="s">
        <v>96</v>
      </c>
      <c r="W37" s="81"/>
      <c r="X37" s="81"/>
      <c r="Y37" s="81">
        <v>10000</v>
      </c>
      <c r="Z37" s="81"/>
      <c r="AA37" s="80">
        <f t="shared" si="16"/>
        <v>40000</v>
      </c>
      <c r="AB37" s="81"/>
      <c r="AC37" s="93">
        <f t="shared" ref="AC37:AC38" si="25">O37+W37</f>
        <v>0</v>
      </c>
      <c r="AD37" s="97"/>
      <c r="AE37" s="97"/>
      <c r="AF37" s="65"/>
    </row>
    <row r="38" ht="29.1" customHeight="1" spans="1:32">
      <c r="A38" s="65">
        <v>18</v>
      </c>
      <c r="B38" s="65" t="s">
        <v>97</v>
      </c>
      <c r="C38" s="75">
        <v>51</v>
      </c>
      <c r="D38" s="75">
        <v>51</v>
      </c>
      <c r="E38" s="75"/>
      <c r="F38" s="75"/>
      <c r="G38" s="75"/>
      <c r="H38" s="65">
        <v>2019</v>
      </c>
      <c r="I38" s="65">
        <v>2022</v>
      </c>
      <c r="J38" s="82">
        <v>690000</v>
      </c>
      <c r="K38" s="81">
        <v>138000</v>
      </c>
      <c r="L38" s="81"/>
      <c r="M38" s="81">
        <v>138000</v>
      </c>
      <c r="N38" s="81"/>
      <c r="O38" s="81"/>
      <c r="P38" s="81"/>
      <c r="Q38" s="81"/>
      <c r="R38" s="81"/>
      <c r="S38" s="81"/>
      <c r="T38" s="81">
        <v>30000</v>
      </c>
      <c r="U38" s="81"/>
      <c r="V38" s="81" t="s">
        <v>98</v>
      </c>
      <c r="W38" s="81"/>
      <c r="X38" s="81"/>
      <c r="Y38" s="81">
        <v>6000</v>
      </c>
      <c r="Z38" s="81"/>
      <c r="AA38" s="80">
        <f t="shared" si="16"/>
        <v>24000</v>
      </c>
      <c r="AB38" s="81"/>
      <c r="AC38" s="93">
        <f t="shared" si="25"/>
        <v>0</v>
      </c>
      <c r="AD38" s="97"/>
      <c r="AE38" s="97"/>
      <c r="AF38" s="65"/>
    </row>
    <row r="39" ht="12.9" customHeight="1" spans="1:32">
      <c r="A39" s="65"/>
      <c r="B39" s="65"/>
      <c r="C39" s="75"/>
      <c r="D39" s="75"/>
      <c r="E39" s="75"/>
      <c r="F39" s="75"/>
      <c r="G39" s="75"/>
      <c r="H39" s="65"/>
      <c r="I39" s="65"/>
      <c r="J39" s="82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0"/>
      <c r="AB39" s="81"/>
      <c r="AC39" s="81"/>
      <c r="AD39" s="97"/>
      <c r="AE39" s="97"/>
      <c r="AF39" s="65"/>
    </row>
    <row r="40" ht="33" customHeight="1" spans="1:32">
      <c r="A40" s="65"/>
      <c r="B40" s="76" t="s">
        <v>99</v>
      </c>
      <c r="C40" s="64"/>
      <c r="D40" s="64"/>
      <c r="E40" s="64"/>
      <c r="F40" s="64"/>
      <c r="G40" s="64"/>
      <c r="H40" s="64"/>
      <c r="I40" s="64"/>
      <c r="J40" s="73">
        <f t="shared" ref="J40:AB40" si="26">SUBTOTAL(9,J41:J44)</f>
        <v>89791</v>
      </c>
      <c r="K40" s="73">
        <f t="shared" si="26"/>
        <v>800</v>
      </c>
      <c r="L40" s="73">
        <f t="shared" si="26"/>
        <v>0</v>
      </c>
      <c r="M40" s="73">
        <f t="shared" si="26"/>
        <v>0</v>
      </c>
      <c r="N40" s="73">
        <f t="shared" si="26"/>
        <v>800</v>
      </c>
      <c r="O40" s="73">
        <f t="shared" si="26"/>
        <v>36000</v>
      </c>
      <c r="P40" s="73">
        <f t="shared" si="26"/>
        <v>0</v>
      </c>
      <c r="Q40" s="73">
        <f t="shared" si="26"/>
        <v>0</v>
      </c>
      <c r="R40" s="73">
        <f t="shared" si="26"/>
        <v>0</v>
      </c>
      <c r="S40" s="73">
        <f t="shared" si="26"/>
        <v>36000</v>
      </c>
      <c r="T40" s="73">
        <f t="shared" si="26"/>
        <v>37458</v>
      </c>
      <c r="U40" s="73">
        <f t="shared" si="26"/>
        <v>0</v>
      </c>
      <c r="V40" s="73"/>
      <c r="W40" s="73">
        <f t="shared" si="26"/>
        <v>0</v>
      </c>
      <c r="X40" s="73">
        <f t="shared" si="26"/>
        <v>0</v>
      </c>
      <c r="Y40" s="73">
        <f t="shared" si="26"/>
        <v>0</v>
      </c>
      <c r="Z40" s="73">
        <f t="shared" si="26"/>
        <v>800</v>
      </c>
      <c r="AA40" s="73">
        <f t="shared" si="26"/>
        <v>36658</v>
      </c>
      <c r="AB40" s="73">
        <f t="shared" si="26"/>
        <v>0</v>
      </c>
      <c r="AC40" s="73"/>
      <c r="AD40" s="91"/>
      <c r="AE40" s="91"/>
      <c r="AF40" s="72"/>
    </row>
    <row r="41" ht="37.5" customHeight="1" spans="1:32">
      <c r="A41" s="65">
        <v>19</v>
      </c>
      <c r="B41" s="65" t="s">
        <v>100</v>
      </c>
      <c r="C41" s="75"/>
      <c r="D41" s="75"/>
      <c r="E41" s="75"/>
      <c r="F41" s="75"/>
      <c r="G41" s="75"/>
      <c r="H41" s="65">
        <v>2018</v>
      </c>
      <c r="I41" s="65">
        <v>2020</v>
      </c>
      <c r="J41" s="80">
        <v>35300</v>
      </c>
      <c r="K41" s="81">
        <v>0</v>
      </c>
      <c r="L41" s="81"/>
      <c r="M41" s="81"/>
      <c r="N41" s="81"/>
      <c r="O41" s="81">
        <v>36000</v>
      </c>
      <c r="P41" s="81">
        <v>0</v>
      </c>
      <c r="Q41" s="81">
        <v>0</v>
      </c>
      <c r="R41" s="81">
        <v>0</v>
      </c>
      <c r="S41" s="81">
        <v>36000</v>
      </c>
      <c r="T41" s="81">
        <v>11767</v>
      </c>
      <c r="U41" s="81"/>
      <c r="V41" s="81"/>
      <c r="W41" s="81"/>
      <c r="X41" s="81"/>
      <c r="Y41" s="81"/>
      <c r="Z41" s="81"/>
      <c r="AA41" s="80">
        <f t="shared" ref="AA41:AA44" si="27">T41-X41-Y41-Z41</f>
        <v>11767</v>
      </c>
      <c r="AB41" s="81"/>
      <c r="AC41" s="93">
        <f t="shared" ref="AC41:AC44" si="28">O41+W41</f>
        <v>36000</v>
      </c>
      <c r="AD41" s="65" t="s">
        <v>101</v>
      </c>
      <c r="AE41" s="97"/>
      <c r="AF41" s="72"/>
    </row>
    <row r="42" ht="37.5" customHeight="1" spans="1:32">
      <c r="A42" s="65">
        <v>20</v>
      </c>
      <c r="B42" s="65" t="s">
        <v>102</v>
      </c>
      <c r="C42" s="75"/>
      <c r="D42" s="75"/>
      <c r="E42" s="75"/>
      <c r="F42" s="75"/>
      <c r="G42" s="75"/>
      <c r="H42" s="65">
        <v>2018</v>
      </c>
      <c r="I42" s="65">
        <v>2019</v>
      </c>
      <c r="J42" s="80">
        <v>13891</v>
      </c>
      <c r="K42" s="81">
        <v>0</v>
      </c>
      <c r="L42" s="81"/>
      <c r="M42" s="81"/>
      <c r="N42" s="81"/>
      <c r="O42" s="81"/>
      <c r="P42" s="81"/>
      <c r="Q42" s="81"/>
      <c r="R42" s="81"/>
      <c r="S42" s="81">
        <v>0</v>
      </c>
      <c r="T42" s="81">
        <v>13891</v>
      </c>
      <c r="U42" s="81"/>
      <c r="V42" s="81"/>
      <c r="W42" s="81"/>
      <c r="X42" s="81"/>
      <c r="Y42" s="81"/>
      <c r="Z42" s="81"/>
      <c r="AA42" s="80">
        <f t="shared" si="27"/>
        <v>13891</v>
      </c>
      <c r="AB42" s="81"/>
      <c r="AC42" s="93">
        <f t="shared" si="28"/>
        <v>0</v>
      </c>
      <c r="AD42" s="97"/>
      <c r="AE42" s="97"/>
      <c r="AF42" s="72"/>
    </row>
    <row r="43" ht="37.5" customHeight="1" spans="1:32">
      <c r="A43" s="65">
        <v>21</v>
      </c>
      <c r="B43" s="65" t="s">
        <v>103</v>
      </c>
      <c r="C43" s="75"/>
      <c r="D43" s="75"/>
      <c r="E43" s="75"/>
      <c r="F43" s="75"/>
      <c r="G43" s="75"/>
      <c r="H43" s="65">
        <v>2019</v>
      </c>
      <c r="I43" s="65">
        <v>2020</v>
      </c>
      <c r="J43" s="80">
        <v>38100</v>
      </c>
      <c r="K43" s="81">
        <v>0</v>
      </c>
      <c r="L43" s="81"/>
      <c r="M43" s="81"/>
      <c r="N43" s="81"/>
      <c r="O43" s="81"/>
      <c r="P43" s="81"/>
      <c r="Q43" s="81"/>
      <c r="R43" s="81"/>
      <c r="S43" s="81">
        <v>0</v>
      </c>
      <c r="T43" s="81">
        <v>10000</v>
      </c>
      <c r="U43" s="81"/>
      <c r="V43" s="81"/>
      <c r="W43" s="81"/>
      <c r="X43" s="81"/>
      <c r="Y43" s="81"/>
      <c r="Z43" s="81"/>
      <c r="AA43" s="80">
        <f t="shared" si="27"/>
        <v>10000</v>
      </c>
      <c r="AB43" s="81"/>
      <c r="AC43" s="93">
        <f t="shared" si="28"/>
        <v>0</v>
      </c>
      <c r="AD43" s="97"/>
      <c r="AE43" s="97"/>
      <c r="AF43" s="72"/>
    </row>
    <row r="44" ht="45.75" customHeight="1" spans="1:32">
      <c r="A44" s="65">
        <v>22</v>
      </c>
      <c r="B44" s="65" t="s">
        <v>104</v>
      </c>
      <c r="C44" s="75"/>
      <c r="D44" s="75"/>
      <c r="E44" s="75"/>
      <c r="F44" s="75"/>
      <c r="G44" s="75"/>
      <c r="H44" s="65">
        <v>2019</v>
      </c>
      <c r="I44" s="65">
        <v>2020</v>
      </c>
      <c r="J44" s="80">
        <v>2500</v>
      </c>
      <c r="K44" s="81">
        <v>800</v>
      </c>
      <c r="L44" s="81"/>
      <c r="M44" s="81"/>
      <c r="N44" s="81">
        <v>800</v>
      </c>
      <c r="O44" s="81"/>
      <c r="P44" s="81"/>
      <c r="Q44" s="81"/>
      <c r="R44" s="81"/>
      <c r="S44" s="81">
        <v>0</v>
      </c>
      <c r="T44" s="81">
        <v>1800</v>
      </c>
      <c r="U44" s="81"/>
      <c r="V44" s="81"/>
      <c r="W44" s="81"/>
      <c r="X44" s="81"/>
      <c r="Y44" s="81"/>
      <c r="Z44" s="81">
        <v>800</v>
      </c>
      <c r="AA44" s="80">
        <f t="shared" si="27"/>
        <v>1000</v>
      </c>
      <c r="AB44" s="81"/>
      <c r="AC44" s="93">
        <f t="shared" si="28"/>
        <v>0</v>
      </c>
      <c r="AD44" s="97"/>
      <c r="AE44" s="97"/>
      <c r="AF44" s="72"/>
    </row>
  </sheetData>
  <mergeCells count="35">
    <mergeCell ref="A2:AF2"/>
    <mergeCell ref="C4:G4"/>
    <mergeCell ref="H4:I4"/>
    <mergeCell ref="K4:N4"/>
    <mergeCell ref="T4:AB4"/>
    <mergeCell ref="AD4:AE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5:T6"/>
    <mergeCell ref="X5:X6"/>
    <mergeCell ref="Y5:Y6"/>
    <mergeCell ref="Z5:Z6"/>
    <mergeCell ref="AA5:AA6"/>
    <mergeCell ref="AB5:AB6"/>
    <mergeCell ref="AC4:AC6"/>
    <mergeCell ref="AD5:AD6"/>
    <mergeCell ref="AE5:AE6"/>
    <mergeCell ref="AF4:AF6"/>
  </mergeCells>
  <pageMargins left="0.29" right="0.15625" top="0.57" bottom="0.313888888888889" header="0.313888888888889" footer="0.313888888888889"/>
  <pageSetup paperSize="8" scale="55" fitToHeight="0" orientation="landscape" blackAndWhite="1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5"/>
  <sheetViews>
    <sheetView tabSelected="1" view="pageBreakPreview" zoomScale="70" zoomScaleNormal="90" zoomScaleSheetLayoutView="70" workbookViewId="0">
      <pane xSplit="2" ySplit="5" topLeftCell="C6" activePane="bottomRight" state="frozen"/>
      <selection/>
      <selection pane="topRight"/>
      <selection pane="bottomLeft"/>
      <selection pane="bottomRight" activeCell="N14" sqref="N14"/>
    </sheetView>
  </sheetViews>
  <sheetFormatPr defaultColWidth="8.775" defaultRowHeight="13.5"/>
  <cols>
    <col min="1" max="1" width="4.775" style="6" customWidth="1"/>
    <col min="2" max="2" width="29.2166666666667" style="7" customWidth="1"/>
    <col min="3" max="3" width="9" style="7" hidden="1" customWidth="1"/>
    <col min="4" max="4" width="6.88333333333333" style="7" hidden="1" customWidth="1"/>
    <col min="5" max="5" width="11.4416666666667" style="8" customWidth="1"/>
    <col min="6" max="8" width="10.4416666666667" style="8" customWidth="1"/>
    <col min="9" max="9" width="8.33333333333333" style="8" customWidth="1"/>
    <col min="10" max="11" width="7.775" style="6" customWidth="1"/>
    <col min="12" max="13" width="12.6666666666667" style="6" customWidth="1"/>
    <col min="14" max="15" width="12.2166666666667" style="6" customWidth="1"/>
    <col min="16" max="16" width="13.8833333333333" style="6" customWidth="1"/>
    <col min="17" max="17" width="13.8833333333333" style="6" hidden="1" customWidth="1"/>
    <col min="18" max="18" width="15.8833333333333" style="6" customWidth="1"/>
    <col min="19" max="19" width="12.4416666666667" style="6" customWidth="1"/>
    <col min="20" max="20" width="13.4416666666667" style="6" customWidth="1"/>
    <col min="21" max="21" width="12.1083333333333" style="6" customWidth="1"/>
    <col min="22" max="22" width="10.775" style="9" customWidth="1"/>
    <col min="23" max="24" width="15.4416666666667" style="6" customWidth="1"/>
    <col min="25" max="25" width="22.2166666666667" style="6" customWidth="1"/>
    <col min="26" max="220" width="8.775" style="6"/>
    <col min="221" max="221" width="4.775" style="6" customWidth="1"/>
    <col min="222" max="222" width="20.775" style="6" customWidth="1"/>
    <col min="223" max="223" width="8.775" style="6" customWidth="1"/>
    <col min="224" max="224" width="7.66666666666667" style="6" customWidth="1"/>
    <col min="225" max="229" width="8.775" style="6" customWidth="1"/>
    <col min="230" max="230" width="11.2166666666667" style="6" customWidth="1"/>
    <col min="231" max="232" width="9.88333333333333" style="6" customWidth="1"/>
    <col min="233" max="233" width="9.21666666666667" style="6" customWidth="1"/>
    <col min="234" max="234" width="9.33333333333333" style="6" customWidth="1"/>
    <col min="235" max="240" width="8.775" style="6" customWidth="1"/>
    <col min="241" max="241" width="9.66666666666667" style="6" customWidth="1"/>
    <col min="242" max="242" width="10.1083333333333" style="6" customWidth="1"/>
    <col min="243" max="244" width="9.21666666666667" style="6" customWidth="1"/>
    <col min="245" max="245" width="8.33333333333333" style="6" customWidth="1"/>
    <col min="246" max="246" width="9" style="6" customWidth="1"/>
    <col min="247" max="252" width="8.775" style="6" customWidth="1"/>
    <col min="253" max="253" width="9.33333333333333" style="6" customWidth="1"/>
    <col min="254" max="254" width="10.1083333333333" style="6" customWidth="1"/>
    <col min="255" max="260" width="8.775" style="6" customWidth="1"/>
    <col min="261" max="262" width="9.33333333333333" style="6" customWidth="1"/>
    <col min="263" max="263" width="9.21666666666667" style="6" customWidth="1"/>
    <col min="264" max="265" width="9.33333333333333" style="6" customWidth="1"/>
    <col min="266" max="266" width="8.775" style="6" customWidth="1"/>
    <col min="267" max="267" width="8.21666666666667" style="6" customWidth="1"/>
    <col min="268" max="268" width="11.775" style="6" customWidth="1"/>
    <col min="269" max="269" width="11.3333333333333" style="6" customWidth="1"/>
    <col min="270" max="270" width="10.1083333333333" style="6" customWidth="1"/>
    <col min="271" max="276" width="8.775" style="6" customWidth="1"/>
    <col min="277" max="476" width="8.775" style="6"/>
    <col min="477" max="477" width="4.775" style="6" customWidth="1"/>
    <col min="478" max="478" width="20.775" style="6" customWidth="1"/>
    <col min="479" max="479" width="8.775" style="6" customWidth="1"/>
    <col min="480" max="480" width="7.66666666666667" style="6" customWidth="1"/>
    <col min="481" max="485" width="8.775" style="6" customWidth="1"/>
    <col min="486" max="486" width="11.2166666666667" style="6" customWidth="1"/>
    <col min="487" max="488" width="9.88333333333333" style="6" customWidth="1"/>
    <col min="489" max="489" width="9.21666666666667" style="6" customWidth="1"/>
    <col min="490" max="490" width="9.33333333333333" style="6" customWidth="1"/>
    <col min="491" max="496" width="8.775" style="6" customWidth="1"/>
    <col min="497" max="497" width="9.66666666666667" style="6" customWidth="1"/>
    <col min="498" max="498" width="10.1083333333333" style="6" customWidth="1"/>
    <col min="499" max="500" width="9.21666666666667" style="6" customWidth="1"/>
    <col min="501" max="501" width="8.33333333333333" style="6" customWidth="1"/>
    <col min="502" max="502" width="9" style="6" customWidth="1"/>
    <col min="503" max="508" width="8.775" style="6" customWidth="1"/>
    <col min="509" max="509" width="9.33333333333333" style="6" customWidth="1"/>
    <col min="510" max="510" width="10.1083333333333" style="6" customWidth="1"/>
    <col min="511" max="516" width="8.775" style="6" customWidth="1"/>
    <col min="517" max="518" width="9.33333333333333" style="6" customWidth="1"/>
    <col min="519" max="519" width="9.21666666666667" style="6" customWidth="1"/>
    <col min="520" max="521" width="9.33333333333333" style="6" customWidth="1"/>
    <col min="522" max="522" width="8.775" style="6" customWidth="1"/>
    <col min="523" max="523" width="8.21666666666667" style="6" customWidth="1"/>
    <col min="524" max="524" width="11.775" style="6" customWidth="1"/>
    <col min="525" max="525" width="11.3333333333333" style="6" customWidth="1"/>
    <col min="526" max="526" width="10.1083333333333" style="6" customWidth="1"/>
    <col min="527" max="532" width="8.775" style="6" customWidth="1"/>
    <col min="533" max="732" width="8.775" style="6"/>
    <col min="733" max="733" width="4.775" style="6" customWidth="1"/>
    <col min="734" max="734" width="20.775" style="6" customWidth="1"/>
    <col min="735" max="735" width="8.775" style="6" customWidth="1"/>
    <col min="736" max="736" width="7.66666666666667" style="6" customWidth="1"/>
    <col min="737" max="741" width="8.775" style="6" customWidth="1"/>
    <col min="742" max="742" width="11.2166666666667" style="6" customWidth="1"/>
    <col min="743" max="744" width="9.88333333333333" style="6" customWidth="1"/>
    <col min="745" max="745" width="9.21666666666667" style="6" customWidth="1"/>
    <col min="746" max="746" width="9.33333333333333" style="6" customWidth="1"/>
    <col min="747" max="752" width="8.775" style="6" customWidth="1"/>
    <col min="753" max="753" width="9.66666666666667" style="6" customWidth="1"/>
    <col min="754" max="754" width="10.1083333333333" style="6" customWidth="1"/>
    <col min="755" max="756" width="9.21666666666667" style="6" customWidth="1"/>
    <col min="757" max="757" width="8.33333333333333" style="6" customWidth="1"/>
    <col min="758" max="758" width="9" style="6" customWidth="1"/>
    <col min="759" max="764" width="8.775" style="6" customWidth="1"/>
    <col min="765" max="765" width="9.33333333333333" style="6" customWidth="1"/>
    <col min="766" max="766" width="10.1083333333333" style="6" customWidth="1"/>
    <col min="767" max="772" width="8.775" style="6" customWidth="1"/>
    <col min="773" max="774" width="9.33333333333333" style="6" customWidth="1"/>
    <col min="775" max="775" width="9.21666666666667" style="6" customWidth="1"/>
    <col min="776" max="777" width="9.33333333333333" style="6" customWidth="1"/>
    <col min="778" max="778" width="8.775" style="6" customWidth="1"/>
    <col min="779" max="779" width="8.21666666666667" style="6" customWidth="1"/>
    <col min="780" max="780" width="11.775" style="6" customWidth="1"/>
    <col min="781" max="781" width="11.3333333333333" style="6" customWidth="1"/>
    <col min="782" max="782" width="10.1083333333333" style="6" customWidth="1"/>
    <col min="783" max="788" width="8.775" style="6" customWidth="1"/>
    <col min="789" max="988" width="8.775" style="6"/>
    <col min="989" max="989" width="4.775" style="6" customWidth="1"/>
    <col min="990" max="990" width="20.775" style="6" customWidth="1"/>
    <col min="991" max="991" width="8.775" style="6" customWidth="1"/>
    <col min="992" max="992" width="7.66666666666667" style="6" customWidth="1"/>
    <col min="993" max="997" width="8.775" style="6" customWidth="1"/>
    <col min="998" max="998" width="11.2166666666667" style="6" customWidth="1"/>
    <col min="999" max="1000" width="9.88333333333333" style="6" customWidth="1"/>
    <col min="1001" max="1001" width="9.21666666666667" style="6" customWidth="1"/>
    <col min="1002" max="1002" width="9.33333333333333" style="6" customWidth="1"/>
    <col min="1003" max="1008" width="8.775" style="6" customWidth="1"/>
    <col min="1009" max="1009" width="9.66666666666667" style="6" customWidth="1"/>
    <col min="1010" max="1010" width="10.1083333333333" style="6" customWidth="1"/>
    <col min="1011" max="1012" width="9.21666666666667" style="6" customWidth="1"/>
    <col min="1013" max="1013" width="8.33333333333333" style="6" customWidth="1"/>
    <col min="1014" max="1014" width="9" style="6" customWidth="1"/>
    <col min="1015" max="1020" width="8.775" style="6" customWidth="1"/>
    <col min="1021" max="1021" width="9.33333333333333" style="6" customWidth="1"/>
    <col min="1022" max="1022" width="10.1083333333333" style="6" customWidth="1"/>
    <col min="1023" max="1028" width="8.775" style="6" customWidth="1"/>
    <col min="1029" max="1030" width="9.33333333333333" style="6" customWidth="1"/>
    <col min="1031" max="1031" width="9.21666666666667" style="6" customWidth="1"/>
    <col min="1032" max="1033" width="9.33333333333333" style="6" customWidth="1"/>
    <col min="1034" max="1034" width="8.775" style="6" customWidth="1"/>
    <col min="1035" max="1035" width="8.21666666666667" style="6" customWidth="1"/>
    <col min="1036" max="1036" width="11.775" style="6" customWidth="1"/>
    <col min="1037" max="1037" width="11.3333333333333" style="6" customWidth="1"/>
    <col min="1038" max="1038" width="10.1083333333333" style="6" customWidth="1"/>
    <col min="1039" max="1044" width="8.775" style="6" customWidth="1"/>
    <col min="1045" max="1244" width="8.775" style="6"/>
    <col min="1245" max="1245" width="4.775" style="6" customWidth="1"/>
    <col min="1246" max="1246" width="20.775" style="6" customWidth="1"/>
    <col min="1247" max="1247" width="8.775" style="6" customWidth="1"/>
    <col min="1248" max="1248" width="7.66666666666667" style="6" customWidth="1"/>
    <col min="1249" max="1253" width="8.775" style="6" customWidth="1"/>
    <col min="1254" max="1254" width="11.2166666666667" style="6" customWidth="1"/>
    <col min="1255" max="1256" width="9.88333333333333" style="6" customWidth="1"/>
    <col min="1257" max="1257" width="9.21666666666667" style="6" customWidth="1"/>
    <col min="1258" max="1258" width="9.33333333333333" style="6" customWidth="1"/>
    <col min="1259" max="1264" width="8.775" style="6" customWidth="1"/>
    <col min="1265" max="1265" width="9.66666666666667" style="6" customWidth="1"/>
    <col min="1266" max="1266" width="10.1083333333333" style="6" customWidth="1"/>
    <col min="1267" max="1268" width="9.21666666666667" style="6" customWidth="1"/>
    <col min="1269" max="1269" width="8.33333333333333" style="6" customWidth="1"/>
    <col min="1270" max="1270" width="9" style="6" customWidth="1"/>
    <col min="1271" max="1276" width="8.775" style="6" customWidth="1"/>
    <col min="1277" max="1277" width="9.33333333333333" style="6" customWidth="1"/>
    <col min="1278" max="1278" width="10.1083333333333" style="6" customWidth="1"/>
    <col min="1279" max="1284" width="8.775" style="6" customWidth="1"/>
    <col min="1285" max="1286" width="9.33333333333333" style="6" customWidth="1"/>
    <col min="1287" max="1287" width="9.21666666666667" style="6" customWidth="1"/>
    <col min="1288" max="1289" width="9.33333333333333" style="6" customWidth="1"/>
    <col min="1290" max="1290" width="8.775" style="6" customWidth="1"/>
    <col min="1291" max="1291" width="8.21666666666667" style="6" customWidth="1"/>
    <col min="1292" max="1292" width="11.775" style="6" customWidth="1"/>
    <col min="1293" max="1293" width="11.3333333333333" style="6" customWidth="1"/>
    <col min="1294" max="1294" width="10.1083333333333" style="6" customWidth="1"/>
    <col min="1295" max="1300" width="8.775" style="6" customWidth="1"/>
    <col min="1301" max="1500" width="8.775" style="6"/>
    <col min="1501" max="1501" width="4.775" style="6" customWidth="1"/>
    <col min="1502" max="1502" width="20.775" style="6" customWidth="1"/>
    <col min="1503" max="1503" width="8.775" style="6" customWidth="1"/>
    <col min="1504" max="1504" width="7.66666666666667" style="6" customWidth="1"/>
    <col min="1505" max="1509" width="8.775" style="6" customWidth="1"/>
    <col min="1510" max="1510" width="11.2166666666667" style="6" customWidth="1"/>
    <col min="1511" max="1512" width="9.88333333333333" style="6" customWidth="1"/>
    <col min="1513" max="1513" width="9.21666666666667" style="6" customWidth="1"/>
    <col min="1514" max="1514" width="9.33333333333333" style="6" customWidth="1"/>
    <col min="1515" max="1520" width="8.775" style="6" customWidth="1"/>
    <col min="1521" max="1521" width="9.66666666666667" style="6" customWidth="1"/>
    <col min="1522" max="1522" width="10.1083333333333" style="6" customWidth="1"/>
    <col min="1523" max="1524" width="9.21666666666667" style="6" customWidth="1"/>
    <col min="1525" max="1525" width="8.33333333333333" style="6" customWidth="1"/>
    <col min="1526" max="1526" width="9" style="6" customWidth="1"/>
    <col min="1527" max="1532" width="8.775" style="6" customWidth="1"/>
    <col min="1533" max="1533" width="9.33333333333333" style="6" customWidth="1"/>
    <col min="1534" max="1534" width="10.1083333333333" style="6" customWidth="1"/>
    <col min="1535" max="1540" width="8.775" style="6" customWidth="1"/>
    <col min="1541" max="1542" width="9.33333333333333" style="6" customWidth="1"/>
    <col min="1543" max="1543" width="9.21666666666667" style="6" customWidth="1"/>
    <col min="1544" max="1545" width="9.33333333333333" style="6" customWidth="1"/>
    <col min="1546" max="1546" width="8.775" style="6" customWidth="1"/>
    <col min="1547" max="1547" width="8.21666666666667" style="6" customWidth="1"/>
    <col min="1548" max="1548" width="11.775" style="6" customWidth="1"/>
    <col min="1549" max="1549" width="11.3333333333333" style="6" customWidth="1"/>
    <col min="1550" max="1550" width="10.1083333333333" style="6" customWidth="1"/>
    <col min="1551" max="1556" width="8.775" style="6" customWidth="1"/>
    <col min="1557" max="1756" width="8.775" style="6"/>
    <col min="1757" max="1757" width="4.775" style="6" customWidth="1"/>
    <col min="1758" max="1758" width="20.775" style="6" customWidth="1"/>
    <col min="1759" max="1759" width="8.775" style="6" customWidth="1"/>
    <col min="1760" max="1760" width="7.66666666666667" style="6" customWidth="1"/>
    <col min="1761" max="1765" width="8.775" style="6" customWidth="1"/>
    <col min="1766" max="1766" width="11.2166666666667" style="6" customWidth="1"/>
    <col min="1767" max="1768" width="9.88333333333333" style="6" customWidth="1"/>
    <col min="1769" max="1769" width="9.21666666666667" style="6" customWidth="1"/>
    <col min="1770" max="1770" width="9.33333333333333" style="6" customWidth="1"/>
    <col min="1771" max="1776" width="8.775" style="6" customWidth="1"/>
    <col min="1777" max="1777" width="9.66666666666667" style="6" customWidth="1"/>
    <col min="1778" max="1778" width="10.1083333333333" style="6" customWidth="1"/>
    <col min="1779" max="1780" width="9.21666666666667" style="6" customWidth="1"/>
    <col min="1781" max="1781" width="8.33333333333333" style="6" customWidth="1"/>
    <col min="1782" max="1782" width="9" style="6" customWidth="1"/>
    <col min="1783" max="1788" width="8.775" style="6" customWidth="1"/>
    <col min="1789" max="1789" width="9.33333333333333" style="6" customWidth="1"/>
    <col min="1790" max="1790" width="10.1083333333333" style="6" customWidth="1"/>
    <col min="1791" max="1796" width="8.775" style="6" customWidth="1"/>
    <col min="1797" max="1798" width="9.33333333333333" style="6" customWidth="1"/>
    <col min="1799" max="1799" width="9.21666666666667" style="6" customWidth="1"/>
    <col min="1800" max="1801" width="9.33333333333333" style="6" customWidth="1"/>
    <col min="1802" max="1802" width="8.775" style="6" customWidth="1"/>
    <col min="1803" max="1803" width="8.21666666666667" style="6" customWidth="1"/>
    <col min="1804" max="1804" width="11.775" style="6" customWidth="1"/>
    <col min="1805" max="1805" width="11.3333333333333" style="6" customWidth="1"/>
    <col min="1806" max="1806" width="10.1083333333333" style="6" customWidth="1"/>
    <col min="1807" max="1812" width="8.775" style="6" customWidth="1"/>
    <col min="1813" max="2012" width="8.775" style="6"/>
    <col min="2013" max="2013" width="4.775" style="6" customWidth="1"/>
    <col min="2014" max="2014" width="20.775" style="6" customWidth="1"/>
    <col min="2015" max="2015" width="8.775" style="6" customWidth="1"/>
    <col min="2016" max="2016" width="7.66666666666667" style="6" customWidth="1"/>
    <col min="2017" max="2021" width="8.775" style="6" customWidth="1"/>
    <col min="2022" max="2022" width="11.2166666666667" style="6" customWidth="1"/>
    <col min="2023" max="2024" width="9.88333333333333" style="6" customWidth="1"/>
    <col min="2025" max="2025" width="9.21666666666667" style="6" customWidth="1"/>
    <col min="2026" max="2026" width="9.33333333333333" style="6" customWidth="1"/>
    <col min="2027" max="2032" width="8.775" style="6" customWidth="1"/>
    <col min="2033" max="2033" width="9.66666666666667" style="6" customWidth="1"/>
    <col min="2034" max="2034" width="10.1083333333333" style="6" customWidth="1"/>
    <col min="2035" max="2036" width="9.21666666666667" style="6" customWidth="1"/>
    <col min="2037" max="2037" width="8.33333333333333" style="6" customWidth="1"/>
    <col min="2038" max="2038" width="9" style="6" customWidth="1"/>
    <col min="2039" max="2044" width="8.775" style="6" customWidth="1"/>
    <col min="2045" max="2045" width="9.33333333333333" style="6" customWidth="1"/>
    <col min="2046" max="2046" width="10.1083333333333" style="6" customWidth="1"/>
    <col min="2047" max="2052" width="8.775" style="6" customWidth="1"/>
    <col min="2053" max="2054" width="9.33333333333333" style="6" customWidth="1"/>
    <col min="2055" max="2055" width="9.21666666666667" style="6" customWidth="1"/>
    <col min="2056" max="2057" width="9.33333333333333" style="6" customWidth="1"/>
    <col min="2058" max="2058" width="8.775" style="6" customWidth="1"/>
    <col min="2059" max="2059" width="8.21666666666667" style="6" customWidth="1"/>
    <col min="2060" max="2060" width="11.775" style="6" customWidth="1"/>
    <col min="2061" max="2061" width="11.3333333333333" style="6" customWidth="1"/>
    <col min="2062" max="2062" width="10.1083333333333" style="6" customWidth="1"/>
    <col min="2063" max="2068" width="8.775" style="6" customWidth="1"/>
    <col min="2069" max="2268" width="8.775" style="6"/>
    <col min="2269" max="2269" width="4.775" style="6" customWidth="1"/>
    <col min="2270" max="2270" width="20.775" style="6" customWidth="1"/>
    <col min="2271" max="2271" width="8.775" style="6" customWidth="1"/>
    <col min="2272" max="2272" width="7.66666666666667" style="6" customWidth="1"/>
    <col min="2273" max="2277" width="8.775" style="6" customWidth="1"/>
    <col min="2278" max="2278" width="11.2166666666667" style="6" customWidth="1"/>
    <col min="2279" max="2280" width="9.88333333333333" style="6" customWidth="1"/>
    <col min="2281" max="2281" width="9.21666666666667" style="6" customWidth="1"/>
    <col min="2282" max="2282" width="9.33333333333333" style="6" customWidth="1"/>
    <col min="2283" max="2288" width="8.775" style="6" customWidth="1"/>
    <col min="2289" max="2289" width="9.66666666666667" style="6" customWidth="1"/>
    <col min="2290" max="2290" width="10.1083333333333" style="6" customWidth="1"/>
    <col min="2291" max="2292" width="9.21666666666667" style="6" customWidth="1"/>
    <col min="2293" max="2293" width="8.33333333333333" style="6" customWidth="1"/>
    <col min="2294" max="2294" width="9" style="6" customWidth="1"/>
    <col min="2295" max="2300" width="8.775" style="6" customWidth="1"/>
    <col min="2301" max="2301" width="9.33333333333333" style="6" customWidth="1"/>
    <col min="2302" max="2302" width="10.1083333333333" style="6" customWidth="1"/>
    <col min="2303" max="2308" width="8.775" style="6" customWidth="1"/>
    <col min="2309" max="2310" width="9.33333333333333" style="6" customWidth="1"/>
    <col min="2311" max="2311" width="9.21666666666667" style="6" customWidth="1"/>
    <col min="2312" max="2313" width="9.33333333333333" style="6" customWidth="1"/>
    <col min="2314" max="2314" width="8.775" style="6" customWidth="1"/>
    <col min="2315" max="2315" width="8.21666666666667" style="6" customWidth="1"/>
    <col min="2316" max="2316" width="11.775" style="6" customWidth="1"/>
    <col min="2317" max="2317" width="11.3333333333333" style="6" customWidth="1"/>
    <col min="2318" max="2318" width="10.1083333333333" style="6" customWidth="1"/>
    <col min="2319" max="2324" width="8.775" style="6" customWidth="1"/>
    <col min="2325" max="2524" width="8.775" style="6"/>
    <col min="2525" max="2525" width="4.775" style="6" customWidth="1"/>
    <col min="2526" max="2526" width="20.775" style="6" customWidth="1"/>
    <col min="2527" max="2527" width="8.775" style="6" customWidth="1"/>
    <col min="2528" max="2528" width="7.66666666666667" style="6" customWidth="1"/>
    <col min="2529" max="2533" width="8.775" style="6" customWidth="1"/>
    <col min="2534" max="2534" width="11.2166666666667" style="6" customWidth="1"/>
    <col min="2535" max="2536" width="9.88333333333333" style="6" customWidth="1"/>
    <col min="2537" max="2537" width="9.21666666666667" style="6" customWidth="1"/>
    <col min="2538" max="2538" width="9.33333333333333" style="6" customWidth="1"/>
    <col min="2539" max="2544" width="8.775" style="6" customWidth="1"/>
    <col min="2545" max="2545" width="9.66666666666667" style="6" customWidth="1"/>
    <col min="2546" max="2546" width="10.1083333333333" style="6" customWidth="1"/>
    <col min="2547" max="2548" width="9.21666666666667" style="6" customWidth="1"/>
    <col min="2549" max="2549" width="8.33333333333333" style="6" customWidth="1"/>
    <col min="2550" max="2550" width="9" style="6" customWidth="1"/>
    <col min="2551" max="2556" width="8.775" style="6" customWidth="1"/>
    <col min="2557" max="2557" width="9.33333333333333" style="6" customWidth="1"/>
    <col min="2558" max="2558" width="10.1083333333333" style="6" customWidth="1"/>
    <col min="2559" max="2564" width="8.775" style="6" customWidth="1"/>
    <col min="2565" max="2566" width="9.33333333333333" style="6" customWidth="1"/>
    <col min="2567" max="2567" width="9.21666666666667" style="6" customWidth="1"/>
    <col min="2568" max="2569" width="9.33333333333333" style="6" customWidth="1"/>
    <col min="2570" max="2570" width="8.775" style="6" customWidth="1"/>
    <col min="2571" max="2571" width="8.21666666666667" style="6" customWidth="1"/>
    <col min="2572" max="2572" width="11.775" style="6" customWidth="1"/>
    <col min="2573" max="2573" width="11.3333333333333" style="6" customWidth="1"/>
    <col min="2574" max="2574" width="10.1083333333333" style="6" customWidth="1"/>
    <col min="2575" max="2580" width="8.775" style="6" customWidth="1"/>
    <col min="2581" max="2780" width="8.775" style="6"/>
    <col min="2781" max="2781" width="4.775" style="6" customWidth="1"/>
    <col min="2782" max="2782" width="20.775" style="6" customWidth="1"/>
    <col min="2783" max="2783" width="8.775" style="6" customWidth="1"/>
    <col min="2784" max="2784" width="7.66666666666667" style="6" customWidth="1"/>
    <col min="2785" max="2789" width="8.775" style="6" customWidth="1"/>
    <col min="2790" max="2790" width="11.2166666666667" style="6" customWidth="1"/>
    <col min="2791" max="2792" width="9.88333333333333" style="6" customWidth="1"/>
    <col min="2793" max="2793" width="9.21666666666667" style="6" customWidth="1"/>
    <col min="2794" max="2794" width="9.33333333333333" style="6" customWidth="1"/>
    <col min="2795" max="2800" width="8.775" style="6" customWidth="1"/>
    <col min="2801" max="2801" width="9.66666666666667" style="6" customWidth="1"/>
    <col min="2802" max="2802" width="10.1083333333333" style="6" customWidth="1"/>
    <col min="2803" max="2804" width="9.21666666666667" style="6" customWidth="1"/>
    <col min="2805" max="2805" width="8.33333333333333" style="6" customWidth="1"/>
    <col min="2806" max="2806" width="9" style="6" customWidth="1"/>
    <col min="2807" max="2812" width="8.775" style="6" customWidth="1"/>
    <col min="2813" max="2813" width="9.33333333333333" style="6" customWidth="1"/>
    <col min="2814" max="2814" width="10.1083333333333" style="6" customWidth="1"/>
    <col min="2815" max="2820" width="8.775" style="6" customWidth="1"/>
    <col min="2821" max="2822" width="9.33333333333333" style="6" customWidth="1"/>
    <col min="2823" max="2823" width="9.21666666666667" style="6" customWidth="1"/>
    <col min="2824" max="2825" width="9.33333333333333" style="6" customWidth="1"/>
    <col min="2826" max="2826" width="8.775" style="6" customWidth="1"/>
    <col min="2827" max="2827" width="8.21666666666667" style="6" customWidth="1"/>
    <col min="2828" max="2828" width="11.775" style="6" customWidth="1"/>
    <col min="2829" max="2829" width="11.3333333333333" style="6" customWidth="1"/>
    <col min="2830" max="2830" width="10.1083333333333" style="6" customWidth="1"/>
    <col min="2831" max="2836" width="8.775" style="6" customWidth="1"/>
    <col min="2837" max="3036" width="8.775" style="6"/>
    <col min="3037" max="3037" width="4.775" style="6" customWidth="1"/>
    <col min="3038" max="3038" width="20.775" style="6" customWidth="1"/>
    <col min="3039" max="3039" width="8.775" style="6" customWidth="1"/>
    <col min="3040" max="3040" width="7.66666666666667" style="6" customWidth="1"/>
    <col min="3041" max="3045" width="8.775" style="6" customWidth="1"/>
    <col min="3046" max="3046" width="11.2166666666667" style="6" customWidth="1"/>
    <col min="3047" max="3048" width="9.88333333333333" style="6" customWidth="1"/>
    <col min="3049" max="3049" width="9.21666666666667" style="6" customWidth="1"/>
    <col min="3050" max="3050" width="9.33333333333333" style="6" customWidth="1"/>
    <col min="3051" max="3056" width="8.775" style="6" customWidth="1"/>
    <col min="3057" max="3057" width="9.66666666666667" style="6" customWidth="1"/>
    <col min="3058" max="3058" width="10.1083333333333" style="6" customWidth="1"/>
    <col min="3059" max="3060" width="9.21666666666667" style="6" customWidth="1"/>
    <col min="3061" max="3061" width="8.33333333333333" style="6" customWidth="1"/>
    <col min="3062" max="3062" width="9" style="6" customWidth="1"/>
    <col min="3063" max="3068" width="8.775" style="6" customWidth="1"/>
    <col min="3069" max="3069" width="9.33333333333333" style="6" customWidth="1"/>
    <col min="3070" max="3070" width="10.1083333333333" style="6" customWidth="1"/>
    <col min="3071" max="3076" width="8.775" style="6" customWidth="1"/>
    <col min="3077" max="3078" width="9.33333333333333" style="6" customWidth="1"/>
    <col min="3079" max="3079" width="9.21666666666667" style="6" customWidth="1"/>
    <col min="3080" max="3081" width="9.33333333333333" style="6" customWidth="1"/>
    <col min="3082" max="3082" width="8.775" style="6" customWidth="1"/>
    <col min="3083" max="3083" width="8.21666666666667" style="6" customWidth="1"/>
    <col min="3084" max="3084" width="11.775" style="6" customWidth="1"/>
    <col min="3085" max="3085" width="11.3333333333333" style="6" customWidth="1"/>
    <col min="3086" max="3086" width="10.1083333333333" style="6" customWidth="1"/>
    <col min="3087" max="3092" width="8.775" style="6" customWidth="1"/>
    <col min="3093" max="3292" width="8.775" style="6"/>
    <col min="3293" max="3293" width="4.775" style="6" customWidth="1"/>
    <col min="3294" max="3294" width="20.775" style="6" customWidth="1"/>
    <col min="3295" max="3295" width="8.775" style="6" customWidth="1"/>
    <col min="3296" max="3296" width="7.66666666666667" style="6" customWidth="1"/>
    <col min="3297" max="3301" width="8.775" style="6" customWidth="1"/>
    <col min="3302" max="3302" width="11.2166666666667" style="6" customWidth="1"/>
    <col min="3303" max="3304" width="9.88333333333333" style="6" customWidth="1"/>
    <col min="3305" max="3305" width="9.21666666666667" style="6" customWidth="1"/>
    <col min="3306" max="3306" width="9.33333333333333" style="6" customWidth="1"/>
    <col min="3307" max="3312" width="8.775" style="6" customWidth="1"/>
    <col min="3313" max="3313" width="9.66666666666667" style="6" customWidth="1"/>
    <col min="3314" max="3314" width="10.1083333333333" style="6" customWidth="1"/>
    <col min="3315" max="3316" width="9.21666666666667" style="6" customWidth="1"/>
    <col min="3317" max="3317" width="8.33333333333333" style="6" customWidth="1"/>
    <col min="3318" max="3318" width="9" style="6" customWidth="1"/>
    <col min="3319" max="3324" width="8.775" style="6" customWidth="1"/>
    <col min="3325" max="3325" width="9.33333333333333" style="6" customWidth="1"/>
    <col min="3326" max="3326" width="10.1083333333333" style="6" customWidth="1"/>
    <col min="3327" max="3332" width="8.775" style="6" customWidth="1"/>
    <col min="3333" max="3334" width="9.33333333333333" style="6" customWidth="1"/>
    <col min="3335" max="3335" width="9.21666666666667" style="6" customWidth="1"/>
    <col min="3336" max="3337" width="9.33333333333333" style="6" customWidth="1"/>
    <col min="3338" max="3338" width="8.775" style="6" customWidth="1"/>
    <col min="3339" max="3339" width="8.21666666666667" style="6" customWidth="1"/>
    <col min="3340" max="3340" width="11.775" style="6" customWidth="1"/>
    <col min="3341" max="3341" width="11.3333333333333" style="6" customWidth="1"/>
    <col min="3342" max="3342" width="10.1083333333333" style="6" customWidth="1"/>
    <col min="3343" max="3348" width="8.775" style="6" customWidth="1"/>
    <col min="3349" max="3548" width="8.775" style="6"/>
    <col min="3549" max="3549" width="4.775" style="6" customWidth="1"/>
    <col min="3550" max="3550" width="20.775" style="6" customWidth="1"/>
    <col min="3551" max="3551" width="8.775" style="6" customWidth="1"/>
    <col min="3552" max="3552" width="7.66666666666667" style="6" customWidth="1"/>
    <col min="3553" max="3557" width="8.775" style="6" customWidth="1"/>
    <col min="3558" max="3558" width="11.2166666666667" style="6" customWidth="1"/>
    <col min="3559" max="3560" width="9.88333333333333" style="6" customWidth="1"/>
    <col min="3561" max="3561" width="9.21666666666667" style="6" customWidth="1"/>
    <col min="3562" max="3562" width="9.33333333333333" style="6" customWidth="1"/>
    <col min="3563" max="3568" width="8.775" style="6" customWidth="1"/>
    <col min="3569" max="3569" width="9.66666666666667" style="6" customWidth="1"/>
    <col min="3570" max="3570" width="10.1083333333333" style="6" customWidth="1"/>
    <col min="3571" max="3572" width="9.21666666666667" style="6" customWidth="1"/>
    <col min="3573" max="3573" width="8.33333333333333" style="6" customWidth="1"/>
    <col min="3574" max="3574" width="9" style="6" customWidth="1"/>
    <col min="3575" max="3580" width="8.775" style="6" customWidth="1"/>
    <col min="3581" max="3581" width="9.33333333333333" style="6" customWidth="1"/>
    <col min="3582" max="3582" width="10.1083333333333" style="6" customWidth="1"/>
    <col min="3583" max="3588" width="8.775" style="6" customWidth="1"/>
    <col min="3589" max="3590" width="9.33333333333333" style="6" customWidth="1"/>
    <col min="3591" max="3591" width="9.21666666666667" style="6" customWidth="1"/>
    <col min="3592" max="3593" width="9.33333333333333" style="6" customWidth="1"/>
    <col min="3594" max="3594" width="8.775" style="6" customWidth="1"/>
    <col min="3595" max="3595" width="8.21666666666667" style="6" customWidth="1"/>
    <col min="3596" max="3596" width="11.775" style="6" customWidth="1"/>
    <col min="3597" max="3597" width="11.3333333333333" style="6" customWidth="1"/>
    <col min="3598" max="3598" width="10.1083333333333" style="6" customWidth="1"/>
    <col min="3599" max="3604" width="8.775" style="6" customWidth="1"/>
    <col min="3605" max="3804" width="8.775" style="6"/>
    <col min="3805" max="3805" width="4.775" style="6" customWidth="1"/>
    <col min="3806" max="3806" width="20.775" style="6" customWidth="1"/>
    <col min="3807" max="3807" width="8.775" style="6" customWidth="1"/>
    <col min="3808" max="3808" width="7.66666666666667" style="6" customWidth="1"/>
    <col min="3809" max="3813" width="8.775" style="6" customWidth="1"/>
    <col min="3814" max="3814" width="11.2166666666667" style="6" customWidth="1"/>
    <col min="3815" max="3816" width="9.88333333333333" style="6" customWidth="1"/>
    <col min="3817" max="3817" width="9.21666666666667" style="6" customWidth="1"/>
    <col min="3818" max="3818" width="9.33333333333333" style="6" customWidth="1"/>
    <col min="3819" max="3824" width="8.775" style="6" customWidth="1"/>
    <col min="3825" max="3825" width="9.66666666666667" style="6" customWidth="1"/>
    <col min="3826" max="3826" width="10.1083333333333" style="6" customWidth="1"/>
    <col min="3827" max="3828" width="9.21666666666667" style="6" customWidth="1"/>
    <col min="3829" max="3829" width="8.33333333333333" style="6" customWidth="1"/>
    <col min="3830" max="3830" width="9" style="6" customWidth="1"/>
    <col min="3831" max="3836" width="8.775" style="6" customWidth="1"/>
    <col min="3837" max="3837" width="9.33333333333333" style="6" customWidth="1"/>
    <col min="3838" max="3838" width="10.1083333333333" style="6" customWidth="1"/>
    <col min="3839" max="3844" width="8.775" style="6" customWidth="1"/>
    <col min="3845" max="3846" width="9.33333333333333" style="6" customWidth="1"/>
    <col min="3847" max="3847" width="9.21666666666667" style="6" customWidth="1"/>
    <col min="3848" max="3849" width="9.33333333333333" style="6" customWidth="1"/>
    <col min="3850" max="3850" width="8.775" style="6" customWidth="1"/>
    <col min="3851" max="3851" width="8.21666666666667" style="6" customWidth="1"/>
    <col min="3852" max="3852" width="11.775" style="6" customWidth="1"/>
    <col min="3853" max="3853" width="11.3333333333333" style="6" customWidth="1"/>
    <col min="3854" max="3854" width="10.1083333333333" style="6" customWidth="1"/>
    <col min="3855" max="3860" width="8.775" style="6" customWidth="1"/>
    <col min="3861" max="4060" width="8.775" style="6"/>
    <col min="4061" max="4061" width="4.775" style="6" customWidth="1"/>
    <col min="4062" max="4062" width="20.775" style="6" customWidth="1"/>
    <col min="4063" max="4063" width="8.775" style="6" customWidth="1"/>
    <col min="4064" max="4064" width="7.66666666666667" style="6" customWidth="1"/>
    <col min="4065" max="4069" width="8.775" style="6" customWidth="1"/>
    <col min="4070" max="4070" width="11.2166666666667" style="6" customWidth="1"/>
    <col min="4071" max="4072" width="9.88333333333333" style="6" customWidth="1"/>
    <col min="4073" max="4073" width="9.21666666666667" style="6" customWidth="1"/>
    <col min="4074" max="4074" width="9.33333333333333" style="6" customWidth="1"/>
    <col min="4075" max="4080" width="8.775" style="6" customWidth="1"/>
    <col min="4081" max="4081" width="9.66666666666667" style="6" customWidth="1"/>
    <col min="4082" max="4082" width="10.1083333333333" style="6" customWidth="1"/>
    <col min="4083" max="4084" width="9.21666666666667" style="6" customWidth="1"/>
    <col min="4085" max="4085" width="8.33333333333333" style="6" customWidth="1"/>
    <col min="4086" max="4086" width="9" style="6" customWidth="1"/>
    <col min="4087" max="4092" width="8.775" style="6" customWidth="1"/>
    <col min="4093" max="4093" width="9.33333333333333" style="6" customWidth="1"/>
    <col min="4094" max="4094" width="10.1083333333333" style="6" customWidth="1"/>
    <col min="4095" max="4100" width="8.775" style="6" customWidth="1"/>
    <col min="4101" max="4102" width="9.33333333333333" style="6" customWidth="1"/>
    <col min="4103" max="4103" width="9.21666666666667" style="6" customWidth="1"/>
    <col min="4104" max="4105" width="9.33333333333333" style="6" customWidth="1"/>
    <col min="4106" max="4106" width="8.775" style="6" customWidth="1"/>
    <col min="4107" max="4107" width="8.21666666666667" style="6" customWidth="1"/>
    <col min="4108" max="4108" width="11.775" style="6" customWidth="1"/>
    <col min="4109" max="4109" width="11.3333333333333" style="6" customWidth="1"/>
    <col min="4110" max="4110" width="10.1083333333333" style="6" customWidth="1"/>
    <col min="4111" max="4116" width="8.775" style="6" customWidth="1"/>
    <col min="4117" max="4316" width="8.775" style="6"/>
    <col min="4317" max="4317" width="4.775" style="6" customWidth="1"/>
    <col min="4318" max="4318" width="20.775" style="6" customWidth="1"/>
    <col min="4319" max="4319" width="8.775" style="6" customWidth="1"/>
    <col min="4320" max="4320" width="7.66666666666667" style="6" customWidth="1"/>
    <col min="4321" max="4325" width="8.775" style="6" customWidth="1"/>
    <col min="4326" max="4326" width="11.2166666666667" style="6" customWidth="1"/>
    <col min="4327" max="4328" width="9.88333333333333" style="6" customWidth="1"/>
    <col min="4329" max="4329" width="9.21666666666667" style="6" customWidth="1"/>
    <col min="4330" max="4330" width="9.33333333333333" style="6" customWidth="1"/>
    <col min="4331" max="4336" width="8.775" style="6" customWidth="1"/>
    <col min="4337" max="4337" width="9.66666666666667" style="6" customWidth="1"/>
    <col min="4338" max="4338" width="10.1083333333333" style="6" customWidth="1"/>
    <col min="4339" max="4340" width="9.21666666666667" style="6" customWidth="1"/>
    <col min="4341" max="4341" width="8.33333333333333" style="6" customWidth="1"/>
    <col min="4342" max="4342" width="9" style="6" customWidth="1"/>
    <col min="4343" max="4348" width="8.775" style="6" customWidth="1"/>
    <col min="4349" max="4349" width="9.33333333333333" style="6" customWidth="1"/>
    <col min="4350" max="4350" width="10.1083333333333" style="6" customWidth="1"/>
    <col min="4351" max="4356" width="8.775" style="6" customWidth="1"/>
    <col min="4357" max="4358" width="9.33333333333333" style="6" customWidth="1"/>
    <col min="4359" max="4359" width="9.21666666666667" style="6" customWidth="1"/>
    <col min="4360" max="4361" width="9.33333333333333" style="6" customWidth="1"/>
    <col min="4362" max="4362" width="8.775" style="6" customWidth="1"/>
    <col min="4363" max="4363" width="8.21666666666667" style="6" customWidth="1"/>
    <col min="4364" max="4364" width="11.775" style="6" customWidth="1"/>
    <col min="4365" max="4365" width="11.3333333333333" style="6" customWidth="1"/>
    <col min="4366" max="4366" width="10.1083333333333" style="6" customWidth="1"/>
    <col min="4367" max="4372" width="8.775" style="6" customWidth="1"/>
    <col min="4373" max="4572" width="8.775" style="6"/>
    <col min="4573" max="4573" width="4.775" style="6" customWidth="1"/>
    <col min="4574" max="4574" width="20.775" style="6" customWidth="1"/>
    <col min="4575" max="4575" width="8.775" style="6" customWidth="1"/>
    <col min="4576" max="4576" width="7.66666666666667" style="6" customWidth="1"/>
    <col min="4577" max="4581" width="8.775" style="6" customWidth="1"/>
    <col min="4582" max="4582" width="11.2166666666667" style="6" customWidth="1"/>
    <col min="4583" max="4584" width="9.88333333333333" style="6" customWidth="1"/>
    <col min="4585" max="4585" width="9.21666666666667" style="6" customWidth="1"/>
    <col min="4586" max="4586" width="9.33333333333333" style="6" customWidth="1"/>
    <col min="4587" max="4592" width="8.775" style="6" customWidth="1"/>
    <col min="4593" max="4593" width="9.66666666666667" style="6" customWidth="1"/>
    <col min="4594" max="4594" width="10.1083333333333" style="6" customWidth="1"/>
    <col min="4595" max="4596" width="9.21666666666667" style="6" customWidth="1"/>
    <col min="4597" max="4597" width="8.33333333333333" style="6" customWidth="1"/>
    <col min="4598" max="4598" width="9" style="6" customWidth="1"/>
    <col min="4599" max="4604" width="8.775" style="6" customWidth="1"/>
    <col min="4605" max="4605" width="9.33333333333333" style="6" customWidth="1"/>
    <col min="4606" max="4606" width="10.1083333333333" style="6" customWidth="1"/>
    <col min="4607" max="4612" width="8.775" style="6" customWidth="1"/>
    <col min="4613" max="4614" width="9.33333333333333" style="6" customWidth="1"/>
    <col min="4615" max="4615" width="9.21666666666667" style="6" customWidth="1"/>
    <col min="4616" max="4617" width="9.33333333333333" style="6" customWidth="1"/>
    <col min="4618" max="4618" width="8.775" style="6" customWidth="1"/>
    <col min="4619" max="4619" width="8.21666666666667" style="6" customWidth="1"/>
    <col min="4620" max="4620" width="11.775" style="6" customWidth="1"/>
    <col min="4621" max="4621" width="11.3333333333333" style="6" customWidth="1"/>
    <col min="4622" max="4622" width="10.1083333333333" style="6" customWidth="1"/>
    <col min="4623" max="4628" width="8.775" style="6" customWidth="1"/>
    <col min="4629" max="4828" width="8.775" style="6"/>
    <col min="4829" max="4829" width="4.775" style="6" customWidth="1"/>
    <col min="4830" max="4830" width="20.775" style="6" customWidth="1"/>
    <col min="4831" max="4831" width="8.775" style="6" customWidth="1"/>
    <col min="4832" max="4832" width="7.66666666666667" style="6" customWidth="1"/>
    <col min="4833" max="4837" width="8.775" style="6" customWidth="1"/>
    <col min="4838" max="4838" width="11.2166666666667" style="6" customWidth="1"/>
    <col min="4839" max="4840" width="9.88333333333333" style="6" customWidth="1"/>
    <col min="4841" max="4841" width="9.21666666666667" style="6" customWidth="1"/>
    <col min="4842" max="4842" width="9.33333333333333" style="6" customWidth="1"/>
    <col min="4843" max="4848" width="8.775" style="6" customWidth="1"/>
    <col min="4849" max="4849" width="9.66666666666667" style="6" customWidth="1"/>
    <col min="4850" max="4850" width="10.1083333333333" style="6" customWidth="1"/>
    <col min="4851" max="4852" width="9.21666666666667" style="6" customWidth="1"/>
    <col min="4853" max="4853" width="8.33333333333333" style="6" customWidth="1"/>
    <col min="4854" max="4854" width="9" style="6" customWidth="1"/>
    <col min="4855" max="4860" width="8.775" style="6" customWidth="1"/>
    <col min="4861" max="4861" width="9.33333333333333" style="6" customWidth="1"/>
    <col min="4862" max="4862" width="10.1083333333333" style="6" customWidth="1"/>
    <col min="4863" max="4868" width="8.775" style="6" customWidth="1"/>
    <col min="4869" max="4870" width="9.33333333333333" style="6" customWidth="1"/>
    <col min="4871" max="4871" width="9.21666666666667" style="6" customWidth="1"/>
    <col min="4872" max="4873" width="9.33333333333333" style="6" customWidth="1"/>
    <col min="4874" max="4874" width="8.775" style="6" customWidth="1"/>
    <col min="4875" max="4875" width="8.21666666666667" style="6" customWidth="1"/>
    <col min="4876" max="4876" width="11.775" style="6" customWidth="1"/>
    <col min="4877" max="4877" width="11.3333333333333" style="6" customWidth="1"/>
    <col min="4878" max="4878" width="10.1083333333333" style="6" customWidth="1"/>
    <col min="4879" max="4884" width="8.775" style="6" customWidth="1"/>
    <col min="4885" max="5084" width="8.775" style="6"/>
    <col min="5085" max="5085" width="4.775" style="6" customWidth="1"/>
    <col min="5086" max="5086" width="20.775" style="6" customWidth="1"/>
    <col min="5087" max="5087" width="8.775" style="6" customWidth="1"/>
    <col min="5088" max="5088" width="7.66666666666667" style="6" customWidth="1"/>
    <col min="5089" max="5093" width="8.775" style="6" customWidth="1"/>
    <col min="5094" max="5094" width="11.2166666666667" style="6" customWidth="1"/>
    <col min="5095" max="5096" width="9.88333333333333" style="6" customWidth="1"/>
    <col min="5097" max="5097" width="9.21666666666667" style="6" customWidth="1"/>
    <col min="5098" max="5098" width="9.33333333333333" style="6" customWidth="1"/>
    <col min="5099" max="5104" width="8.775" style="6" customWidth="1"/>
    <col min="5105" max="5105" width="9.66666666666667" style="6" customWidth="1"/>
    <col min="5106" max="5106" width="10.1083333333333" style="6" customWidth="1"/>
    <col min="5107" max="5108" width="9.21666666666667" style="6" customWidth="1"/>
    <col min="5109" max="5109" width="8.33333333333333" style="6" customWidth="1"/>
    <col min="5110" max="5110" width="9" style="6" customWidth="1"/>
    <col min="5111" max="5116" width="8.775" style="6" customWidth="1"/>
    <col min="5117" max="5117" width="9.33333333333333" style="6" customWidth="1"/>
    <col min="5118" max="5118" width="10.1083333333333" style="6" customWidth="1"/>
    <col min="5119" max="5124" width="8.775" style="6" customWidth="1"/>
    <col min="5125" max="5126" width="9.33333333333333" style="6" customWidth="1"/>
    <col min="5127" max="5127" width="9.21666666666667" style="6" customWidth="1"/>
    <col min="5128" max="5129" width="9.33333333333333" style="6" customWidth="1"/>
    <col min="5130" max="5130" width="8.775" style="6" customWidth="1"/>
    <col min="5131" max="5131" width="8.21666666666667" style="6" customWidth="1"/>
    <col min="5132" max="5132" width="11.775" style="6" customWidth="1"/>
    <col min="5133" max="5133" width="11.3333333333333" style="6" customWidth="1"/>
    <col min="5134" max="5134" width="10.1083333333333" style="6" customWidth="1"/>
    <col min="5135" max="5140" width="8.775" style="6" customWidth="1"/>
    <col min="5141" max="5340" width="8.775" style="6"/>
    <col min="5341" max="5341" width="4.775" style="6" customWidth="1"/>
    <col min="5342" max="5342" width="20.775" style="6" customWidth="1"/>
    <col min="5343" max="5343" width="8.775" style="6" customWidth="1"/>
    <col min="5344" max="5344" width="7.66666666666667" style="6" customWidth="1"/>
    <col min="5345" max="5349" width="8.775" style="6" customWidth="1"/>
    <col min="5350" max="5350" width="11.2166666666667" style="6" customWidth="1"/>
    <col min="5351" max="5352" width="9.88333333333333" style="6" customWidth="1"/>
    <col min="5353" max="5353" width="9.21666666666667" style="6" customWidth="1"/>
    <col min="5354" max="5354" width="9.33333333333333" style="6" customWidth="1"/>
    <col min="5355" max="5360" width="8.775" style="6" customWidth="1"/>
    <col min="5361" max="5361" width="9.66666666666667" style="6" customWidth="1"/>
    <col min="5362" max="5362" width="10.1083333333333" style="6" customWidth="1"/>
    <col min="5363" max="5364" width="9.21666666666667" style="6" customWidth="1"/>
    <col min="5365" max="5365" width="8.33333333333333" style="6" customWidth="1"/>
    <col min="5366" max="5366" width="9" style="6" customWidth="1"/>
    <col min="5367" max="5372" width="8.775" style="6" customWidth="1"/>
    <col min="5373" max="5373" width="9.33333333333333" style="6" customWidth="1"/>
    <col min="5374" max="5374" width="10.1083333333333" style="6" customWidth="1"/>
    <col min="5375" max="5380" width="8.775" style="6" customWidth="1"/>
    <col min="5381" max="5382" width="9.33333333333333" style="6" customWidth="1"/>
    <col min="5383" max="5383" width="9.21666666666667" style="6" customWidth="1"/>
    <col min="5384" max="5385" width="9.33333333333333" style="6" customWidth="1"/>
    <col min="5386" max="5386" width="8.775" style="6" customWidth="1"/>
    <col min="5387" max="5387" width="8.21666666666667" style="6" customWidth="1"/>
    <col min="5388" max="5388" width="11.775" style="6" customWidth="1"/>
    <col min="5389" max="5389" width="11.3333333333333" style="6" customWidth="1"/>
    <col min="5390" max="5390" width="10.1083333333333" style="6" customWidth="1"/>
    <col min="5391" max="5396" width="8.775" style="6" customWidth="1"/>
    <col min="5397" max="5596" width="8.775" style="6"/>
    <col min="5597" max="5597" width="4.775" style="6" customWidth="1"/>
    <col min="5598" max="5598" width="20.775" style="6" customWidth="1"/>
    <col min="5599" max="5599" width="8.775" style="6" customWidth="1"/>
    <col min="5600" max="5600" width="7.66666666666667" style="6" customWidth="1"/>
    <col min="5601" max="5605" width="8.775" style="6" customWidth="1"/>
    <col min="5606" max="5606" width="11.2166666666667" style="6" customWidth="1"/>
    <col min="5607" max="5608" width="9.88333333333333" style="6" customWidth="1"/>
    <col min="5609" max="5609" width="9.21666666666667" style="6" customWidth="1"/>
    <col min="5610" max="5610" width="9.33333333333333" style="6" customWidth="1"/>
    <col min="5611" max="5616" width="8.775" style="6" customWidth="1"/>
    <col min="5617" max="5617" width="9.66666666666667" style="6" customWidth="1"/>
    <col min="5618" max="5618" width="10.1083333333333" style="6" customWidth="1"/>
    <col min="5619" max="5620" width="9.21666666666667" style="6" customWidth="1"/>
    <col min="5621" max="5621" width="8.33333333333333" style="6" customWidth="1"/>
    <col min="5622" max="5622" width="9" style="6" customWidth="1"/>
    <col min="5623" max="5628" width="8.775" style="6" customWidth="1"/>
    <col min="5629" max="5629" width="9.33333333333333" style="6" customWidth="1"/>
    <col min="5630" max="5630" width="10.1083333333333" style="6" customWidth="1"/>
    <col min="5631" max="5636" width="8.775" style="6" customWidth="1"/>
    <col min="5637" max="5638" width="9.33333333333333" style="6" customWidth="1"/>
    <col min="5639" max="5639" width="9.21666666666667" style="6" customWidth="1"/>
    <col min="5640" max="5641" width="9.33333333333333" style="6" customWidth="1"/>
    <col min="5642" max="5642" width="8.775" style="6" customWidth="1"/>
    <col min="5643" max="5643" width="8.21666666666667" style="6" customWidth="1"/>
    <col min="5644" max="5644" width="11.775" style="6" customWidth="1"/>
    <col min="5645" max="5645" width="11.3333333333333" style="6" customWidth="1"/>
    <col min="5646" max="5646" width="10.1083333333333" style="6" customWidth="1"/>
    <col min="5647" max="5652" width="8.775" style="6" customWidth="1"/>
    <col min="5653" max="5852" width="8.775" style="6"/>
    <col min="5853" max="5853" width="4.775" style="6" customWidth="1"/>
    <col min="5854" max="5854" width="20.775" style="6" customWidth="1"/>
    <col min="5855" max="5855" width="8.775" style="6" customWidth="1"/>
    <col min="5856" max="5856" width="7.66666666666667" style="6" customWidth="1"/>
    <col min="5857" max="5861" width="8.775" style="6" customWidth="1"/>
    <col min="5862" max="5862" width="11.2166666666667" style="6" customWidth="1"/>
    <col min="5863" max="5864" width="9.88333333333333" style="6" customWidth="1"/>
    <col min="5865" max="5865" width="9.21666666666667" style="6" customWidth="1"/>
    <col min="5866" max="5866" width="9.33333333333333" style="6" customWidth="1"/>
    <col min="5867" max="5872" width="8.775" style="6" customWidth="1"/>
    <col min="5873" max="5873" width="9.66666666666667" style="6" customWidth="1"/>
    <col min="5874" max="5874" width="10.1083333333333" style="6" customWidth="1"/>
    <col min="5875" max="5876" width="9.21666666666667" style="6" customWidth="1"/>
    <col min="5877" max="5877" width="8.33333333333333" style="6" customWidth="1"/>
    <col min="5878" max="5878" width="9" style="6" customWidth="1"/>
    <col min="5879" max="5884" width="8.775" style="6" customWidth="1"/>
    <col min="5885" max="5885" width="9.33333333333333" style="6" customWidth="1"/>
    <col min="5886" max="5886" width="10.1083333333333" style="6" customWidth="1"/>
    <col min="5887" max="5892" width="8.775" style="6" customWidth="1"/>
    <col min="5893" max="5894" width="9.33333333333333" style="6" customWidth="1"/>
    <col min="5895" max="5895" width="9.21666666666667" style="6" customWidth="1"/>
    <col min="5896" max="5897" width="9.33333333333333" style="6" customWidth="1"/>
    <col min="5898" max="5898" width="8.775" style="6" customWidth="1"/>
    <col min="5899" max="5899" width="8.21666666666667" style="6" customWidth="1"/>
    <col min="5900" max="5900" width="11.775" style="6" customWidth="1"/>
    <col min="5901" max="5901" width="11.3333333333333" style="6" customWidth="1"/>
    <col min="5902" max="5902" width="10.1083333333333" style="6" customWidth="1"/>
    <col min="5903" max="5908" width="8.775" style="6" customWidth="1"/>
    <col min="5909" max="6108" width="8.775" style="6"/>
    <col min="6109" max="6109" width="4.775" style="6" customWidth="1"/>
    <col min="6110" max="6110" width="20.775" style="6" customWidth="1"/>
    <col min="6111" max="6111" width="8.775" style="6" customWidth="1"/>
    <col min="6112" max="6112" width="7.66666666666667" style="6" customWidth="1"/>
    <col min="6113" max="6117" width="8.775" style="6" customWidth="1"/>
    <col min="6118" max="6118" width="11.2166666666667" style="6" customWidth="1"/>
    <col min="6119" max="6120" width="9.88333333333333" style="6" customWidth="1"/>
    <col min="6121" max="6121" width="9.21666666666667" style="6" customWidth="1"/>
    <col min="6122" max="6122" width="9.33333333333333" style="6" customWidth="1"/>
    <col min="6123" max="6128" width="8.775" style="6" customWidth="1"/>
    <col min="6129" max="6129" width="9.66666666666667" style="6" customWidth="1"/>
    <col min="6130" max="6130" width="10.1083333333333" style="6" customWidth="1"/>
    <col min="6131" max="6132" width="9.21666666666667" style="6" customWidth="1"/>
    <col min="6133" max="6133" width="8.33333333333333" style="6" customWidth="1"/>
    <col min="6134" max="6134" width="9" style="6" customWidth="1"/>
    <col min="6135" max="6140" width="8.775" style="6" customWidth="1"/>
    <col min="6141" max="6141" width="9.33333333333333" style="6" customWidth="1"/>
    <col min="6142" max="6142" width="10.1083333333333" style="6" customWidth="1"/>
    <col min="6143" max="6148" width="8.775" style="6" customWidth="1"/>
    <col min="6149" max="6150" width="9.33333333333333" style="6" customWidth="1"/>
    <col min="6151" max="6151" width="9.21666666666667" style="6" customWidth="1"/>
    <col min="6152" max="6153" width="9.33333333333333" style="6" customWidth="1"/>
    <col min="6154" max="6154" width="8.775" style="6" customWidth="1"/>
    <col min="6155" max="6155" width="8.21666666666667" style="6" customWidth="1"/>
    <col min="6156" max="6156" width="11.775" style="6" customWidth="1"/>
    <col min="6157" max="6157" width="11.3333333333333" style="6" customWidth="1"/>
    <col min="6158" max="6158" width="10.1083333333333" style="6" customWidth="1"/>
    <col min="6159" max="6164" width="8.775" style="6" customWidth="1"/>
    <col min="6165" max="6364" width="8.775" style="6"/>
    <col min="6365" max="6365" width="4.775" style="6" customWidth="1"/>
    <col min="6366" max="6366" width="20.775" style="6" customWidth="1"/>
    <col min="6367" max="6367" width="8.775" style="6" customWidth="1"/>
    <col min="6368" max="6368" width="7.66666666666667" style="6" customWidth="1"/>
    <col min="6369" max="6373" width="8.775" style="6" customWidth="1"/>
    <col min="6374" max="6374" width="11.2166666666667" style="6" customWidth="1"/>
    <col min="6375" max="6376" width="9.88333333333333" style="6" customWidth="1"/>
    <col min="6377" max="6377" width="9.21666666666667" style="6" customWidth="1"/>
    <col min="6378" max="6378" width="9.33333333333333" style="6" customWidth="1"/>
    <col min="6379" max="6384" width="8.775" style="6" customWidth="1"/>
    <col min="6385" max="6385" width="9.66666666666667" style="6" customWidth="1"/>
    <col min="6386" max="6386" width="10.1083333333333" style="6" customWidth="1"/>
    <col min="6387" max="6388" width="9.21666666666667" style="6" customWidth="1"/>
    <col min="6389" max="6389" width="8.33333333333333" style="6" customWidth="1"/>
    <col min="6390" max="6390" width="9" style="6" customWidth="1"/>
    <col min="6391" max="6396" width="8.775" style="6" customWidth="1"/>
    <col min="6397" max="6397" width="9.33333333333333" style="6" customWidth="1"/>
    <col min="6398" max="6398" width="10.1083333333333" style="6" customWidth="1"/>
    <col min="6399" max="6404" width="8.775" style="6" customWidth="1"/>
    <col min="6405" max="6406" width="9.33333333333333" style="6" customWidth="1"/>
    <col min="6407" max="6407" width="9.21666666666667" style="6" customWidth="1"/>
    <col min="6408" max="6409" width="9.33333333333333" style="6" customWidth="1"/>
    <col min="6410" max="6410" width="8.775" style="6" customWidth="1"/>
    <col min="6411" max="6411" width="8.21666666666667" style="6" customWidth="1"/>
    <col min="6412" max="6412" width="11.775" style="6" customWidth="1"/>
    <col min="6413" max="6413" width="11.3333333333333" style="6" customWidth="1"/>
    <col min="6414" max="6414" width="10.1083333333333" style="6" customWidth="1"/>
    <col min="6415" max="6420" width="8.775" style="6" customWidth="1"/>
    <col min="6421" max="6620" width="8.775" style="6"/>
    <col min="6621" max="6621" width="4.775" style="6" customWidth="1"/>
    <col min="6622" max="6622" width="20.775" style="6" customWidth="1"/>
    <col min="6623" max="6623" width="8.775" style="6" customWidth="1"/>
    <col min="6624" max="6624" width="7.66666666666667" style="6" customWidth="1"/>
    <col min="6625" max="6629" width="8.775" style="6" customWidth="1"/>
    <col min="6630" max="6630" width="11.2166666666667" style="6" customWidth="1"/>
    <col min="6631" max="6632" width="9.88333333333333" style="6" customWidth="1"/>
    <col min="6633" max="6633" width="9.21666666666667" style="6" customWidth="1"/>
    <col min="6634" max="6634" width="9.33333333333333" style="6" customWidth="1"/>
    <col min="6635" max="6640" width="8.775" style="6" customWidth="1"/>
    <col min="6641" max="6641" width="9.66666666666667" style="6" customWidth="1"/>
    <col min="6642" max="6642" width="10.1083333333333" style="6" customWidth="1"/>
    <col min="6643" max="6644" width="9.21666666666667" style="6" customWidth="1"/>
    <col min="6645" max="6645" width="8.33333333333333" style="6" customWidth="1"/>
    <col min="6646" max="6646" width="9" style="6" customWidth="1"/>
    <col min="6647" max="6652" width="8.775" style="6" customWidth="1"/>
    <col min="6653" max="6653" width="9.33333333333333" style="6" customWidth="1"/>
    <col min="6654" max="6654" width="10.1083333333333" style="6" customWidth="1"/>
    <col min="6655" max="6660" width="8.775" style="6" customWidth="1"/>
    <col min="6661" max="6662" width="9.33333333333333" style="6" customWidth="1"/>
    <col min="6663" max="6663" width="9.21666666666667" style="6" customWidth="1"/>
    <col min="6664" max="6665" width="9.33333333333333" style="6" customWidth="1"/>
    <col min="6666" max="6666" width="8.775" style="6" customWidth="1"/>
    <col min="6667" max="6667" width="8.21666666666667" style="6" customWidth="1"/>
    <col min="6668" max="6668" width="11.775" style="6" customWidth="1"/>
    <col min="6669" max="6669" width="11.3333333333333" style="6" customWidth="1"/>
    <col min="6670" max="6670" width="10.1083333333333" style="6" customWidth="1"/>
    <col min="6671" max="6676" width="8.775" style="6" customWidth="1"/>
    <col min="6677" max="6876" width="8.775" style="6"/>
    <col min="6877" max="6877" width="4.775" style="6" customWidth="1"/>
    <col min="6878" max="6878" width="20.775" style="6" customWidth="1"/>
    <col min="6879" max="6879" width="8.775" style="6" customWidth="1"/>
    <col min="6880" max="6880" width="7.66666666666667" style="6" customWidth="1"/>
    <col min="6881" max="6885" width="8.775" style="6" customWidth="1"/>
    <col min="6886" max="6886" width="11.2166666666667" style="6" customWidth="1"/>
    <col min="6887" max="6888" width="9.88333333333333" style="6" customWidth="1"/>
    <col min="6889" max="6889" width="9.21666666666667" style="6" customWidth="1"/>
    <col min="6890" max="6890" width="9.33333333333333" style="6" customWidth="1"/>
    <col min="6891" max="6896" width="8.775" style="6" customWidth="1"/>
    <col min="6897" max="6897" width="9.66666666666667" style="6" customWidth="1"/>
    <col min="6898" max="6898" width="10.1083333333333" style="6" customWidth="1"/>
    <col min="6899" max="6900" width="9.21666666666667" style="6" customWidth="1"/>
    <col min="6901" max="6901" width="8.33333333333333" style="6" customWidth="1"/>
    <col min="6902" max="6902" width="9" style="6" customWidth="1"/>
    <col min="6903" max="6908" width="8.775" style="6" customWidth="1"/>
    <col min="6909" max="6909" width="9.33333333333333" style="6" customWidth="1"/>
    <col min="6910" max="6910" width="10.1083333333333" style="6" customWidth="1"/>
    <col min="6911" max="6916" width="8.775" style="6" customWidth="1"/>
    <col min="6917" max="6918" width="9.33333333333333" style="6" customWidth="1"/>
    <col min="6919" max="6919" width="9.21666666666667" style="6" customWidth="1"/>
    <col min="6920" max="6921" width="9.33333333333333" style="6" customWidth="1"/>
    <col min="6922" max="6922" width="8.775" style="6" customWidth="1"/>
    <col min="6923" max="6923" width="8.21666666666667" style="6" customWidth="1"/>
    <col min="6924" max="6924" width="11.775" style="6" customWidth="1"/>
    <col min="6925" max="6925" width="11.3333333333333" style="6" customWidth="1"/>
    <col min="6926" max="6926" width="10.1083333333333" style="6" customWidth="1"/>
    <col min="6927" max="6932" width="8.775" style="6" customWidth="1"/>
    <col min="6933" max="7132" width="8.775" style="6"/>
    <col min="7133" max="7133" width="4.775" style="6" customWidth="1"/>
    <col min="7134" max="7134" width="20.775" style="6" customWidth="1"/>
    <col min="7135" max="7135" width="8.775" style="6" customWidth="1"/>
    <col min="7136" max="7136" width="7.66666666666667" style="6" customWidth="1"/>
    <col min="7137" max="7141" width="8.775" style="6" customWidth="1"/>
    <col min="7142" max="7142" width="11.2166666666667" style="6" customWidth="1"/>
    <col min="7143" max="7144" width="9.88333333333333" style="6" customWidth="1"/>
    <col min="7145" max="7145" width="9.21666666666667" style="6" customWidth="1"/>
    <col min="7146" max="7146" width="9.33333333333333" style="6" customWidth="1"/>
    <col min="7147" max="7152" width="8.775" style="6" customWidth="1"/>
    <col min="7153" max="7153" width="9.66666666666667" style="6" customWidth="1"/>
    <col min="7154" max="7154" width="10.1083333333333" style="6" customWidth="1"/>
    <col min="7155" max="7156" width="9.21666666666667" style="6" customWidth="1"/>
    <col min="7157" max="7157" width="8.33333333333333" style="6" customWidth="1"/>
    <col min="7158" max="7158" width="9" style="6" customWidth="1"/>
    <col min="7159" max="7164" width="8.775" style="6" customWidth="1"/>
    <col min="7165" max="7165" width="9.33333333333333" style="6" customWidth="1"/>
    <col min="7166" max="7166" width="10.1083333333333" style="6" customWidth="1"/>
    <col min="7167" max="7172" width="8.775" style="6" customWidth="1"/>
    <col min="7173" max="7174" width="9.33333333333333" style="6" customWidth="1"/>
    <col min="7175" max="7175" width="9.21666666666667" style="6" customWidth="1"/>
    <col min="7176" max="7177" width="9.33333333333333" style="6" customWidth="1"/>
    <col min="7178" max="7178" width="8.775" style="6" customWidth="1"/>
    <col min="7179" max="7179" width="8.21666666666667" style="6" customWidth="1"/>
    <col min="7180" max="7180" width="11.775" style="6" customWidth="1"/>
    <col min="7181" max="7181" width="11.3333333333333" style="6" customWidth="1"/>
    <col min="7182" max="7182" width="10.1083333333333" style="6" customWidth="1"/>
    <col min="7183" max="7188" width="8.775" style="6" customWidth="1"/>
    <col min="7189" max="7388" width="8.775" style="6"/>
    <col min="7389" max="7389" width="4.775" style="6" customWidth="1"/>
    <col min="7390" max="7390" width="20.775" style="6" customWidth="1"/>
    <col min="7391" max="7391" width="8.775" style="6" customWidth="1"/>
    <col min="7392" max="7392" width="7.66666666666667" style="6" customWidth="1"/>
    <col min="7393" max="7397" width="8.775" style="6" customWidth="1"/>
    <col min="7398" max="7398" width="11.2166666666667" style="6" customWidth="1"/>
    <col min="7399" max="7400" width="9.88333333333333" style="6" customWidth="1"/>
    <col min="7401" max="7401" width="9.21666666666667" style="6" customWidth="1"/>
    <col min="7402" max="7402" width="9.33333333333333" style="6" customWidth="1"/>
    <col min="7403" max="7408" width="8.775" style="6" customWidth="1"/>
    <col min="7409" max="7409" width="9.66666666666667" style="6" customWidth="1"/>
    <col min="7410" max="7410" width="10.1083333333333" style="6" customWidth="1"/>
    <col min="7411" max="7412" width="9.21666666666667" style="6" customWidth="1"/>
    <col min="7413" max="7413" width="8.33333333333333" style="6" customWidth="1"/>
    <col min="7414" max="7414" width="9" style="6" customWidth="1"/>
    <col min="7415" max="7420" width="8.775" style="6" customWidth="1"/>
    <col min="7421" max="7421" width="9.33333333333333" style="6" customWidth="1"/>
    <col min="7422" max="7422" width="10.1083333333333" style="6" customWidth="1"/>
    <col min="7423" max="7428" width="8.775" style="6" customWidth="1"/>
    <col min="7429" max="7430" width="9.33333333333333" style="6" customWidth="1"/>
    <col min="7431" max="7431" width="9.21666666666667" style="6" customWidth="1"/>
    <col min="7432" max="7433" width="9.33333333333333" style="6" customWidth="1"/>
    <col min="7434" max="7434" width="8.775" style="6" customWidth="1"/>
    <col min="7435" max="7435" width="8.21666666666667" style="6" customWidth="1"/>
    <col min="7436" max="7436" width="11.775" style="6" customWidth="1"/>
    <col min="7437" max="7437" width="11.3333333333333" style="6" customWidth="1"/>
    <col min="7438" max="7438" width="10.1083333333333" style="6" customWidth="1"/>
    <col min="7439" max="7444" width="8.775" style="6" customWidth="1"/>
    <col min="7445" max="7644" width="8.775" style="6"/>
    <col min="7645" max="7645" width="4.775" style="6" customWidth="1"/>
    <col min="7646" max="7646" width="20.775" style="6" customWidth="1"/>
    <col min="7647" max="7647" width="8.775" style="6" customWidth="1"/>
    <col min="7648" max="7648" width="7.66666666666667" style="6" customWidth="1"/>
    <col min="7649" max="7653" width="8.775" style="6" customWidth="1"/>
    <col min="7654" max="7654" width="11.2166666666667" style="6" customWidth="1"/>
    <col min="7655" max="7656" width="9.88333333333333" style="6" customWidth="1"/>
    <col min="7657" max="7657" width="9.21666666666667" style="6" customWidth="1"/>
    <col min="7658" max="7658" width="9.33333333333333" style="6" customWidth="1"/>
    <col min="7659" max="7664" width="8.775" style="6" customWidth="1"/>
    <col min="7665" max="7665" width="9.66666666666667" style="6" customWidth="1"/>
    <col min="7666" max="7666" width="10.1083333333333" style="6" customWidth="1"/>
    <col min="7667" max="7668" width="9.21666666666667" style="6" customWidth="1"/>
    <col min="7669" max="7669" width="8.33333333333333" style="6" customWidth="1"/>
    <col min="7670" max="7670" width="9" style="6" customWidth="1"/>
    <col min="7671" max="7676" width="8.775" style="6" customWidth="1"/>
    <col min="7677" max="7677" width="9.33333333333333" style="6" customWidth="1"/>
    <col min="7678" max="7678" width="10.1083333333333" style="6" customWidth="1"/>
    <col min="7679" max="7684" width="8.775" style="6" customWidth="1"/>
    <col min="7685" max="7686" width="9.33333333333333" style="6" customWidth="1"/>
    <col min="7687" max="7687" width="9.21666666666667" style="6" customWidth="1"/>
    <col min="7688" max="7689" width="9.33333333333333" style="6" customWidth="1"/>
    <col min="7690" max="7690" width="8.775" style="6" customWidth="1"/>
    <col min="7691" max="7691" width="8.21666666666667" style="6" customWidth="1"/>
    <col min="7692" max="7692" width="11.775" style="6" customWidth="1"/>
    <col min="7693" max="7693" width="11.3333333333333" style="6" customWidth="1"/>
    <col min="7694" max="7694" width="10.1083333333333" style="6" customWidth="1"/>
    <col min="7695" max="7700" width="8.775" style="6" customWidth="1"/>
    <col min="7701" max="7900" width="8.775" style="6"/>
    <col min="7901" max="7901" width="4.775" style="6" customWidth="1"/>
    <col min="7902" max="7902" width="20.775" style="6" customWidth="1"/>
    <col min="7903" max="7903" width="8.775" style="6" customWidth="1"/>
    <col min="7904" max="7904" width="7.66666666666667" style="6" customWidth="1"/>
    <col min="7905" max="7909" width="8.775" style="6" customWidth="1"/>
    <col min="7910" max="7910" width="11.2166666666667" style="6" customWidth="1"/>
    <col min="7911" max="7912" width="9.88333333333333" style="6" customWidth="1"/>
    <col min="7913" max="7913" width="9.21666666666667" style="6" customWidth="1"/>
    <col min="7914" max="7914" width="9.33333333333333" style="6" customWidth="1"/>
    <col min="7915" max="7920" width="8.775" style="6" customWidth="1"/>
    <col min="7921" max="7921" width="9.66666666666667" style="6" customWidth="1"/>
    <col min="7922" max="7922" width="10.1083333333333" style="6" customWidth="1"/>
    <col min="7923" max="7924" width="9.21666666666667" style="6" customWidth="1"/>
    <col min="7925" max="7925" width="8.33333333333333" style="6" customWidth="1"/>
    <col min="7926" max="7926" width="9" style="6" customWidth="1"/>
    <col min="7927" max="7932" width="8.775" style="6" customWidth="1"/>
    <col min="7933" max="7933" width="9.33333333333333" style="6" customWidth="1"/>
    <col min="7934" max="7934" width="10.1083333333333" style="6" customWidth="1"/>
    <col min="7935" max="7940" width="8.775" style="6" customWidth="1"/>
    <col min="7941" max="7942" width="9.33333333333333" style="6" customWidth="1"/>
    <col min="7943" max="7943" width="9.21666666666667" style="6" customWidth="1"/>
    <col min="7944" max="7945" width="9.33333333333333" style="6" customWidth="1"/>
    <col min="7946" max="7946" width="8.775" style="6" customWidth="1"/>
    <col min="7947" max="7947" width="8.21666666666667" style="6" customWidth="1"/>
    <col min="7948" max="7948" width="11.775" style="6" customWidth="1"/>
    <col min="7949" max="7949" width="11.3333333333333" style="6" customWidth="1"/>
    <col min="7950" max="7950" width="10.1083333333333" style="6" customWidth="1"/>
    <col min="7951" max="7956" width="8.775" style="6" customWidth="1"/>
    <col min="7957" max="8156" width="8.775" style="6"/>
    <col min="8157" max="8157" width="4.775" style="6" customWidth="1"/>
    <col min="8158" max="8158" width="20.775" style="6" customWidth="1"/>
    <col min="8159" max="8159" width="8.775" style="6" customWidth="1"/>
    <col min="8160" max="8160" width="7.66666666666667" style="6" customWidth="1"/>
    <col min="8161" max="8165" width="8.775" style="6" customWidth="1"/>
    <col min="8166" max="8166" width="11.2166666666667" style="6" customWidth="1"/>
    <col min="8167" max="8168" width="9.88333333333333" style="6" customWidth="1"/>
    <col min="8169" max="8169" width="9.21666666666667" style="6" customWidth="1"/>
    <col min="8170" max="8170" width="9.33333333333333" style="6" customWidth="1"/>
    <col min="8171" max="8176" width="8.775" style="6" customWidth="1"/>
    <col min="8177" max="8177" width="9.66666666666667" style="6" customWidth="1"/>
    <col min="8178" max="8178" width="10.1083333333333" style="6" customWidth="1"/>
    <col min="8179" max="8180" width="9.21666666666667" style="6" customWidth="1"/>
    <col min="8181" max="8181" width="8.33333333333333" style="6" customWidth="1"/>
    <col min="8182" max="8182" width="9" style="6" customWidth="1"/>
    <col min="8183" max="8188" width="8.775" style="6" customWidth="1"/>
    <col min="8189" max="8189" width="9.33333333333333" style="6" customWidth="1"/>
    <col min="8190" max="8190" width="10.1083333333333" style="6" customWidth="1"/>
    <col min="8191" max="8196" width="8.775" style="6" customWidth="1"/>
    <col min="8197" max="8198" width="9.33333333333333" style="6" customWidth="1"/>
    <col min="8199" max="8199" width="9.21666666666667" style="6" customWidth="1"/>
    <col min="8200" max="8201" width="9.33333333333333" style="6" customWidth="1"/>
    <col min="8202" max="8202" width="8.775" style="6" customWidth="1"/>
    <col min="8203" max="8203" width="8.21666666666667" style="6" customWidth="1"/>
    <col min="8204" max="8204" width="11.775" style="6" customWidth="1"/>
    <col min="8205" max="8205" width="11.3333333333333" style="6" customWidth="1"/>
    <col min="8206" max="8206" width="10.1083333333333" style="6" customWidth="1"/>
    <col min="8207" max="8212" width="8.775" style="6" customWidth="1"/>
    <col min="8213" max="8412" width="8.775" style="6"/>
    <col min="8413" max="8413" width="4.775" style="6" customWidth="1"/>
    <col min="8414" max="8414" width="20.775" style="6" customWidth="1"/>
    <col min="8415" max="8415" width="8.775" style="6" customWidth="1"/>
    <col min="8416" max="8416" width="7.66666666666667" style="6" customWidth="1"/>
    <col min="8417" max="8421" width="8.775" style="6" customWidth="1"/>
    <col min="8422" max="8422" width="11.2166666666667" style="6" customWidth="1"/>
    <col min="8423" max="8424" width="9.88333333333333" style="6" customWidth="1"/>
    <col min="8425" max="8425" width="9.21666666666667" style="6" customWidth="1"/>
    <col min="8426" max="8426" width="9.33333333333333" style="6" customWidth="1"/>
    <col min="8427" max="8432" width="8.775" style="6" customWidth="1"/>
    <col min="8433" max="8433" width="9.66666666666667" style="6" customWidth="1"/>
    <col min="8434" max="8434" width="10.1083333333333" style="6" customWidth="1"/>
    <col min="8435" max="8436" width="9.21666666666667" style="6" customWidth="1"/>
    <col min="8437" max="8437" width="8.33333333333333" style="6" customWidth="1"/>
    <col min="8438" max="8438" width="9" style="6" customWidth="1"/>
    <col min="8439" max="8444" width="8.775" style="6" customWidth="1"/>
    <col min="8445" max="8445" width="9.33333333333333" style="6" customWidth="1"/>
    <col min="8446" max="8446" width="10.1083333333333" style="6" customWidth="1"/>
    <col min="8447" max="8452" width="8.775" style="6" customWidth="1"/>
    <col min="8453" max="8454" width="9.33333333333333" style="6" customWidth="1"/>
    <col min="8455" max="8455" width="9.21666666666667" style="6" customWidth="1"/>
    <col min="8456" max="8457" width="9.33333333333333" style="6" customWidth="1"/>
    <col min="8458" max="8458" width="8.775" style="6" customWidth="1"/>
    <col min="8459" max="8459" width="8.21666666666667" style="6" customWidth="1"/>
    <col min="8460" max="8460" width="11.775" style="6" customWidth="1"/>
    <col min="8461" max="8461" width="11.3333333333333" style="6" customWidth="1"/>
    <col min="8462" max="8462" width="10.1083333333333" style="6" customWidth="1"/>
    <col min="8463" max="8468" width="8.775" style="6" customWidth="1"/>
    <col min="8469" max="8668" width="8.775" style="6"/>
    <col min="8669" max="8669" width="4.775" style="6" customWidth="1"/>
    <col min="8670" max="8670" width="20.775" style="6" customWidth="1"/>
    <col min="8671" max="8671" width="8.775" style="6" customWidth="1"/>
    <col min="8672" max="8672" width="7.66666666666667" style="6" customWidth="1"/>
    <col min="8673" max="8677" width="8.775" style="6" customWidth="1"/>
    <col min="8678" max="8678" width="11.2166666666667" style="6" customWidth="1"/>
    <col min="8679" max="8680" width="9.88333333333333" style="6" customWidth="1"/>
    <col min="8681" max="8681" width="9.21666666666667" style="6" customWidth="1"/>
    <col min="8682" max="8682" width="9.33333333333333" style="6" customWidth="1"/>
    <col min="8683" max="8688" width="8.775" style="6" customWidth="1"/>
    <col min="8689" max="8689" width="9.66666666666667" style="6" customWidth="1"/>
    <col min="8690" max="8690" width="10.1083333333333" style="6" customWidth="1"/>
    <col min="8691" max="8692" width="9.21666666666667" style="6" customWidth="1"/>
    <col min="8693" max="8693" width="8.33333333333333" style="6" customWidth="1"/>
    <col min="8694" max="8694" width="9" style="6" customWidth="1"/>
    <col min="8695" max="8700" width="8.775" style="6" customWidth="1"/>
    <col min="8701" max="8701" width="9.33333333333333" style="6" customWidth="1"/>
    <col min="8702" max="8702" width="10.1083333333333" style="6" customWidth="1"/>
    <col min="8703" max="8708" width="8.775" style="6" customWidth="1"/>
    <col min="8709" max="8710" width="9.33333333333333" style="6" customWidth="1"/>
    <col min="8711" max="8711" width="9.21666666666667" style="6" customWidth="1"/>
    <col min="8712" max="8713" width="9.33333333333333" style="6" customWidth="1"/>
    <col min="8714" max="8714" width="8.775" style="6" customWidth="1"/>
    <col min="8715" max="8715" width="8.21666666666667" style="6" customWidth="1"/>
    <col min="8716" max="8716" width="11.775" style="6" customWidth="1"/>
    <col min="8717" max="8717" width="11.3333333333333" style="6" customWidth="1"/>
    <col min="8718" max="8718" width="10.1083333333333" style="6" customWidth="1"/>
    <col min="8719" max="8724" width="8.775" style="6" customWidth="1"/>
    <col min="8725" max="8924" width="8.775" style="6"/>
    <col min="8925" max="8925" width="4.775" style="6" customWidth="1"/>
    <col min="8926" max="8926" width="20.775" style="6" customWidth="1"/>
    <col min="8927" max="8927" width="8.775" style="6" customWidth="1"/>
    <col min="8928" max="8928" width="7.66666666666667" style="6" customWidth="1"/>
    <col min="8929" max="8933" width="8.775" style="6" customWidth="1"/>
    <col min="8934" max="8934" width="11.2166666666667" style="6" customWidth="1"/>
    <col min="8935" max="8936" width="9.88333333333333" style="6" customWidth="1"/>
    <col min="8937" max="8937" width="9.21666666666667" style="6" customWidth="1"/>
    <col min="8938" max="8938" width="9.33333333333333" style="6" customWidth="1"/>
    <col min="8939" max="8944" width="8.775" style="6" customWidth="1"/>
    <col min="8945" max="8945" width="9.66666666666667" style="6" customWidth="1"/>
    <col min="8946" max="8946" width="10.1083333333333" style="6" customWidth="1"/>
    <col min="8947" max="8948" width="9.21666666666667" style="6" customWidth="1"/>
    <col min="8949" max="8949" width="8.33333333333333" style="6" customWidth="1"/>
    <col min="8950" max="8950" width="9" style="6" customWidth="1"/>
    <col min="8951" max="8956" width="8.775" style="6" customWidth="1"/>
    <col min="8957" max="8957" width="9.33333333333333" style="6" customWidth="1"/>
    <col min="8958" max="8958" width="10.1083333333333" style="6" customWidth="1"/>
    <col min="8959" max="8964" width="8.775" style="6" customWidth="1"/>
    <col min="8965" max="8966" width="9.33333333333333" style="6" customWidth="1"/>
    <col min="8967" max="8967" width="9.21666666666667" style="6" customWidth="1"/>
    <col min="8968" max="8969" width="9.33333333333333" style="6" customWidth="1"/>
    <col min="8970" max="8970" width="8.775" style="6" customWidth="1"/>
    <col min="8971" max="8971" width="8.21666666666667" style="6" customWidth="1"/>
    <col min="8972" max="8972" width="11.775" style="6" customWidth="1"/>
    <col min="8973" max="8973" width="11.3333333333333" style="6" customWidth="1"/>
    <col min="8974" max="8974" width="10.1083333333333" style="6" customWidth="1"/>
    <col min="8975" max="8980" width="8.775" style="6" customWidth="1"/>
    <col min="8981" max="9180" width="8.775" style="6"/>
    <col min="9181" max="9181" width="4.775" style="6" customWidth="1"/>
    <col min="9182" max="9182" width="20.775" style="6" customWidth="1"/>
    <col min="9183" max="9183" width="8.775" style="6" customWidth="1"/>
    <col min="9184" max="9184" width="7.66666666666667" style="6" customWidth="1"/>
    <col min="9185" max="9189" width="8.775" style="6" customWidth="1"/>
    <col min="9190" max="9190" width="11.2166666666667" style="6" customWidth="1"/>
    <col min="9191" max="9192" width="9.88333333333333" style="6" customWidth="1"/>
    <col min="9193" max="9193" width="9.21666666666667" style="6" customWidth="1"/>
    <col min="9194" max="9194" width="9.33333333333333" style="6" customWidth="1"/>
    <col min="9195" max="9200" width="8.775" style="6" customWidth="1"/>
    <col min="9201" max="9201" width="9.66666666666667" style="6" customWidth="1"/>
    <col min="9202" max="9202" width="10.1083333333333" style="6" customWidth="1"/>
    <col min="9203" max="9204" width="9.21666666666667" style="6" customWidth="1"/>
    <col min="9205" max="9205" width="8.33333333333333" style="6" customWidth="1"/>
    <col min="9206" max="9206" width="9" style="6" customWidth="1"/>
    <col min="9207" max="9212" width="8.775" style="6" customWidth="1"/>
    <col min="9213" max="9213" width="9.33333333333333" style="6" customWidth="1"/>
    <col min="9214" max="9214" width="10.1083333333333" style="6" customWidth="1"/>
    <col min="9215" max="9220" width="8.775" style="6" customWidth="1"/>
    <col min="9221" max="9222" width="9.33333333333333" style="6" customWidth="1"/>
    <col min="9223" max="9223" width="9.21666666666667" style="6" customWidth="1"/>
    <col min="9224" max="9225" width="9.33333333333333" style="6" customWidth="1"/>
    <col min="9226" max="9226" width="8.775" style="6" customWidth="1"/>
    <col min="9227" max="9227" width="8.21666666666667" style="6" customWidth="1"/>
    <col min="9228" max="9228" width="11.775" style="6" customWidth="1"/>
    <col min="9229" max="9229" width="11.3333333333333" style="6" customWidth="1"/>
    <col min="9230" max="9230" width="10.1083333333333" style="6" customWidth="1"/>
    <col min="9231" max="9236" width="8.775" style="6" customWidth="1"/>
    <col min="9237" max="9436" width="8.775" style="6"/>
    <col min="9437" max="9437" width="4.775" style="6" customWidth="1"/>
    <col min="9438" max="9438" width="20.775" style="6" customWidth="1"/>
    <col min="9439" max="9439" width="8.775" style="6" customWidth="1"/>
    <col min="9440" max="9440" width="7.66666666666667" style="6" customWidth="1"/>
    <col min="9441" max="9445" width="8.775" style="6" customWidth="1"/>
    <col min="9446" max="9446" width="11.2166666666667" style="6" customWidth="1"/>
    <col min="9447" max="9448" width="9.88333333333333" style="6" customWidth="1"/>
    <col min="9449" max="9449" width="9.21666666666667" style="6" customWidth="1"/>
    <col min="9450" max="9450" width="9.33333333333333" style="6" customWidth="1"/>
    <col min="9451" max="9456" width="8.775" style="6" customWidth="1"/>
    <col min="9457" max="9457" width="9.66666666666667" style="6" customWidth="1"/>
    <col min="9458" max="9458" width="10.1083333333333" style="6" customWidth="1"/>
    <col min="9459" max="9460" width="9.21666666666667" style="6" customWidth="1"/>
    <col min="9461" max="9461" width="8.33333333333333" style="6" customWidth="1"/>
    <col min="9462" max="9462" width="9" style="6" customWidth="1"/>
    <col min="9463" max="9468" width="8.775" style="6" customWidth="1"/>
    <col min="9469" max="9469" width="9.33333333333333" style="6" customWidth="1"/>
    <col min="9470" max="9470" width="10.1083333333333" style="6" customWidth="1"/>
    <col min="9471" max="9476" width="8.775" style="6" customWidth="1"/>
    <col min="9477" max="9478" width="9.33333333333333" style="6" customWidth="1"/>
    <col min="9479" max="9479" width="9.21666666666667" style="6" customWidth="1"/>
    <col min="9480" max="9481" width="9.33333333333333" style="6" customWidth="1"/>
    <col min="9482" max="9482" width="8.775" style="6" customWidth="1"/>
    <col min="9483" max="9483" width="8.21666666666667" style="6" customWidth="1"/>
    <col min="9484" max="9484" width="11.775" style="6" customWidth="1"/>
    <col min="9485" max="9485" width="11.3333333333333" style="6" customWidth="1"/>
    <col min="9486" max="9486" width="10.1083333333333" style="6" customWidth="1"/>
    <col min="9487" max="9492" width="8.775" style="6" customWidth="1"/>
    <col min="9493" max="9692" width="8.775" style="6"/>
    <col min="9693" max="9693" width="4.775" style="6" customWidth="1"/>
    <col min="9694" max="9694" width="20.775" style="6" customWidth="1"/>
    <col min="9695" max="9695" width="8.775" style="6" customWidth="1"/>
    <col min="9696" max="9696" width="7.66666666666667" style="6" customWidth="1"/>
    <col min="9697" max="9701" width="8.775" style="6" customWidth="1"/>
    <col min="9702" max="9702" width="11.2166666666667" style="6" customWidth="1"/>
    <col min="9703" max="9704" width="9.88333333333333" style="6" customWidth="1"/>
    <col min="9705" max="9705" width="9.21666666666667" style="6" customWidth="1"/>
    <col min="9706" max="9706" width="9.33333333333333" style="6" customWidth="1"/>
    <col min="9707" max="9712" width="8.775" style="6" customWidth="1"/>
    <col min="9713" max="9713" width="9.66666666666667" style="6" customWidth="1"/>
    <col min="9714" max="9714" width="10.1083333333333" style="6" customWidth="1"/>
    <col min="9715" max="9716" width="9.21666666666667" style="6" customWidth="1"/>
    <col min="9717" max="9717" width="8.33333333333333" style="6" customWidth="1"/>
    <col min="9718" max="9718" width="9" style="6" customWidth="1"/>
    <col min="9719" max="9724" width="8.775" style="6" customWidth="1"/>
    <col min="9725" max="9725" width="9.33333333333333" style="6" customWidth="1"/>
    <col min="9726" max="9726" width="10.1083333333333" style="6" customWidth="1"/>
    <col min="9727" max="9732" width="8.775" style="6" customWidth="1"/>
    <col min="9733" max="9734" width="9.33333333333333" style="6" customWidth="1"/>
    <col min="9735" max="9735" width="9.21666666666667" style="6" customWidth="1"/>
    <col min="9736" max="9737" width="9.33333333333333" style="6" customWidth="1"/>
    <col min="9738" max="9738" width="8.775" style="6" customWidth="1"/>
    <col min="9739" max="9739" width="8.21666666666667" style="6" customWidth="1"/>
    <col min="9740" max="9740" width="11.775" style="6" customWidth="1"/>
    <col min="9741" max="9741" width="11.3333333333333" style="6" customWidth="1"/>
    <col min="9742" max="9742" width="10.1083333333333" style="6" customWidth="1"/>
    <col min="9743" max="9748" width="8.775" style="6" customWidth="1"/>
    <col min="9749" max="9948" width="8.775" style="6"/>
    <col min="9949" max="9949" width="4.775" style="6" customWidth="1"/>
    <col min="9950" max="9950" width="20.775" style="6" customWidth="1"/>
    <col min="9951" max="9951" width="8.775" style="6" customWidth="1"/>
    <col min="9952" max="9952" width="7.66666666666667" style="6" customWidth="1"/>
    <col min="9953" max="9957" width="8.775" style="6" customWidth="1"/>
    <col min="9958" max="9958" width="11.2166666666667" style="6" customWidth="1"/>
    <col min="9959" max="9960" width="9.88333333333333" style="6" customWidth="1"/>
    <col min="9961" max="9961" width="9.21666666666667" style="6" customWidth="1"/>
    <col min="9962" max="9962" width="9.33333333333333" style="6" customWidth="1"/>
    <col min="9963" max="9968" width="8.775" style="6" customWidth="1"/>
    <col min="9969" max="9969" width="9.66666666666667" style="6" customWidth="1"/>
    <col min="9970" max="9970" width="10.1083333333333" style="6" customWidth="1"/>
    <col min="9971" max="9972" width="9.21666666666667" style="6" customWidth="1"/>
    <col min="9973" max="9973" width="8.33333333333333" style="6" customWidth="1"/>
    <col min="9974" max="9974" width="9" style="6" customWidth="1"/>
    <col min="9975" max="9980" width="8.775" style="6" customWidth="1"/>
    <col min="9981" max="9981" width="9.33333333333333" style="6" customWidth="1"/>
    <col min="9982" max="9982" width="10.1083333333333" style="6" customWidth="1"/>
    <col min="9983" max="9988" width="8.775" style="6" customWidth="1"/>
    <col min="9989" max="9990" width="9.33333333333333" style="6" customWidth="1"/>
    <col min="9991" max="9991" width="9.21666666666667" style="6" customWidth="1"/>
    <col min="9992" max="9993" width="9.33333333333333" style="6" customWidth="1"/>
    <col min="9994" max="9994" width="8.775" style="6" customWidth="1"/>
    <col min="9995" max="9995" width="8.21666666666667" style="6" customWidth="1"/>
    <col min="9996" max="9996" width="11.775" style="6" customWidth="1"/>
    <col min="9997" max="9997" width="11.3333333333333" style="6" customWidth="1"/>
    <col min="9998" max="9998" width="10.1083333333333" style="6" customWidth="1"/>
    <col min="9999" max="10004" width="8.775" style="6" customWidth="1"/>
    <col min="10005" max="10204" width="8.775" style="6"/>
    <col min="10205" max="10205" width="4.775" style="6" customWidth="1"/>
    <col min="10206" max="10206" width="20.775" style="6" customWidth="1"/>
    <col min="10207" max="10207" width="8.775" style="6" customWidth="1"/>
    <col min="10208" max="10208" width="7.66666666666667" style="6" customWidth="1"/>
    <col min="10209" max="10213" width="8.775" style="6" customWidth="1"/>
    <col min="10214" max="10214" width="11.2166666666667" style="6" customWidth="1"/>
    <col min="10215" max="10216" width="9.88333333333333" style="6" customWidth="1"/>
    <col min="10217" max="10217" width="9.21666666666667" style="6" customWidth="1"/>
    <col min="10218" max="10218" width="9.33333333333333" style="6" customWidth="1"/>
    <col min="10219" max="10224" width="8.775" style="6" customWidth="1"/>
    <col min="10225" max="10225" width="9.66666666666667" style="6" customWidth="1"/>
    <col min="10226" max="10226" width="10.1083333333333" style="6" customWidth="1"/>
    <col min="10227" max="10228" width="9.21666666666667" style="6" customWidth="1"/>
    <col min="10229" max="10229" width="8.33333333333333" style="6" customWidth="1"/>
    <col min="10230" max="10230" width="9" style="6" customWidth="1"/>
    <col min="10231" max="10236" width="8.775" style="6" customWidth="1"/>
    <col min="10237" max="10237" width="9.33333333333333" style="6" customWidth="1"/>
    <col min="10238" max="10238" width="10.1083333333333" style="6" customWidth="1"/>
    <col min="10239" max="10244" width="8.775" style="6" customWidth="1"/>
    <col min="10245" max="10246" width="9.33333333333333" style="6" customWidth="1"/>
    <col min="10247" max="10247" width="9.21666666666667" style="6" customWidth="1"/>
    <col min="10248" max="10249" width="9.33333333333333" style="6" customWidth="1"/>
    <col min="10250" max="10250" width="8.775" style="6" customWidth="1"/>
    <col min="10251" max="10251" width="8.21666666666667" style="6" customWidth="1"/>
    <col min="10252" max="10252" width="11.775" style="6" customWidth="1"/>
    <col min="10253" max="10253" width="11.3333333333333" style="6" customWidth="1"/>
    <col min="10254" max="10254" width="10.1083333333333" style="6" customWidth="1"/>
    <col min="10255" max="10260" width="8.775" style="6" customWidth="1"/>
    <col min="10261" max="10460" width="8.775" style="6"/>
    <col min="10461" max="10461" width="4.775" style="6" customWidth="1"/>
    <col min="10462" max="10462" width="20.775" style="6" customWidth="1"/>
    <col min="10463" max="10463" width="8.775" style="6" customWidth="1"/>
    <col min="10464" max="10464" width="7.66666666666667" style="6" customWidth="1"/>
    <col min="10465" max="10469" width="8.775" style="6" customWidth="1"/>
    <col min="10470" max="10470" width="11.2166666666667" style="6" customWidth="1"/>
    <col min="10471" max="10472" width="9.88333333333333" style="6" customWidth="1"/>
    <col min="10473" max="10473" width="9.21666666666667" style="6" customWidth="1"/>
    <col min="10474" max="10474" width="9.33333333333333" style="6" customWidth="1"/>
    <col min="10475" max="10480" width="8.775" style="6" customWidth="1"/>
    <col min="10481" max="10481" width="9.66666666666667" style="6" customWidth="1"/>
    <col min="10482" max="10482" width="10.1083333333333" style="6" customWidth="1"/>
    <col min="10483" max="10484" width="9.21666666666667" style="6" customWidth="1"/>
    <col min="10485" max="10485" width="8.33333333333333" style="6" customWidth="1"/>
    <col min="10486" max="10486" width="9" style="6" customWidth="1"/>
    <col min="10487" max="10492" width="8.775" style="6" customWidth="1"/>
    <col min="10493" max="10493" width="9.33333333333333" style="6" customWidth="1"/>
    <col min="10494" max="10494" width="10.1083333333333" style="6" customWidth="1"/>
    <col min="10495" max="10500" width="8.775" style="6" customWidth="1"/>
    <col min="10501" max="10502" width="9.33333333333333" style="6" customWidth="1"/>
    <col min="10503" max="10503" width="9.21666666666667" style="6" customWidth="1"/>
    <col min="10504" max="10505" width="9.33333333333333" style="6" customWidth="1"/>
    <col min="10506" max="10506" width="8.775" style="6" customWidth="1"/>
    <col min="10507" max="10507" width="8.21666666666667" style="6" customWidth="1"/>
    <col min="10508" max="10508" width="11.775" style="6" customWidth="1"/>
    <col min="10509" max="10509" width="11.3333333333333" style="6" customWidth="1"/>
    <col min="10510" max="10510" width="10.1083333333333" style="6" customWidth="1"/>
    <col min="10511" max="10516" width="8.775" style="6" customWidth="1"/>
    <col min="10517" max="10716" width="8.775" style="6"/>
    <col min="10717" max="10717" width="4.775" style="6" customWidth="1"/>
    <col min="10718" max="10718" width="20.775" style="6" customWidth="1"/>
    <col min="10719" max="10719" width="8.775" style="6" customWidth="1"/>
    <col min="10720" max="10720" width="7.66666666666667" style="6" customWidth="1"/>
    <col min="10721" max="10725" width="8.775" style="6" customWidth="1"/>
    <col min="10726" max="10726" width="11.2166666666667" style="6" customWidth="1"/>
    <col min="10727" max="10728" width="9.88333333333333" style="6" customWidth="1"/>
    <col min="10729" max="10729" width="9.21666666666667" style="6" customWidth="1"/>
    <col min="10730" max="10730" width="9.33333333333333" style="6" customWidth="1"/>
    <col min="10731" max="10736" width="8.775" style="6" customWidth="1"/>
    <col min="10737" max="10737" width="9.66666666666667" style="6" customWidth="1"/>
    <col min="10738" max="10738" width="10.1083333333333" style="6" customWidth="1"/>
    <col min="10739" max="10740" width="9.21666666666667" style="6" customWidth="1"/>
    <col min="10741" max="10741" width="8.33333333333333" style="6" customWidth="1"/>
    <col min="10742" max="10742" width="9" style="6" customWidth="1"/>
    <col min="10743" max="10748" width="8.775" style="6" customWidth="1"/>
    <col min="10749" max="10749" width="9.33333333333333" style="6" customWidth="1"/>
    <col min="10750" max="10750" width="10.1083333333333" style="6" customWidth="1"/>
    <col min="10751" max="10756" width="8.775" style="6" customWidth="1"/>
    <col min="10757" max="10758" width="9.33333333333333" style="6" customWidth="1"/>
    <col min="10759" max="10759" width="9.21666666666667" style="6" customWidth="1"/>
    <col min="10760" max="10761" width="9.33333333333333" style="6" customWidth="1"/>
    <col min="10762" max="10762" width="8.775" style="6" customWidth="1"/>
    <col min="10763" max="10763" width="8.21666666666667" style="6" customWidth="1"/>
    <col min="10764" max="10764" width="11.775" style="6" customWidth="1"/>
    <col min="10765" max="10765" width="11.3333333333333" style="6" customWidth="1"/>
    <col min="10766" max="10766" width="10.1083333333333" style="6" customWidth="1"/>
    <col min="10767" max="10772" width="8.775" style="6" customWidth="1"/>
    <col min="10773" max="10972" width="8.775" style="6"/>
    <col min="10973" max="10973" width="4.775" style="6" customWidth="1"/>
    <col min="10974" max="10974" width="20.775" style="6" customWidth="1"/>
    <col min="10975" max="10975" width="8.775" style="6" customWidth="1"/>
    <col min="10976" max="10976" width="7.66666666666667" style="6" customWidth="1"/>
    <col min="10977" max="10981" width="8.775" style="6" customWidth="1"/>
    <col min="10982" max="10982" width="11.2166666666667" style="6" customWidth="1"/>
    <col min="10983" max="10984" width="9.88333333333333" style="6" customWidth="1"/>
    <col min="10985" max="10985" width="9.21666666666667" style="6" customWidth="1"/>
    <col min="10986" max="10986" width="9.33333333333333" style="6" customWidth="1"/>
    <col min="10987" max="10992" width="8.775" style="6" customWidth="1"/>
    <col min="10993" max="10993" width="9.66666666666667" style="6" customWidth="1"/>
    <col min="10994" max="10994" width="10.1083333333333" style="6" customWidth="1"/>
    <col min="10995" max="10996" width="9.21666666666667" style="6" customWidth="1"/>
    <col min="10997" max="10997" width="8.33333333333333" style="6" customWidth="1"/>
    <col min="10998" max="10998" width="9" style="6" customWidth="1"/>
    <col min="10999" max="11004" width="8.775" style="6" customWidth="1"/>
    <col min="11005" max="11005" width="9.33333333333333" style="6" customWidth="1"/>
    <col min="11006" max="11006" width="10.1083333333333" style="6" customWidth="1"/>
    <col min="11007" max="11012" width="8.775" style="6" customWidth="1"/>
    <col min="11013" max="11014" width="9.33333333333333" style="6" customWidth="1"/>
    <col min="11015" max="11015" width="9.21666666666667" style="6" customWidth="1"/>
    <col min="11016" max="11017" width="9.33333333333333" style="6" customWidth="1"/>
    <col min="11018" max="11018" width="8.775" style="6" customWidth="1"/>
    <col min="11019" max="11019" width="8.21666666666667" style="6" customWidth="1"/>
    <col min="11020" max="11020" width="11.775" style="6" customWidth="1"/>
    <col min="11021" max="11021" width="11.3333333333333" style="6" customWidth="1"/>
    <col min="11022" max="11022" width="10.1083333333333" style="6" customWidth="1"/>
    <col min="11023" max="11028" width="8.775" style="6" customWidth="1"/>
    <col min="11029" max="11228" width="8.775" style="6"/>
    <col min="11229" max="11229" width="4.775" style="6" customWidth="1"/>
    <col min="11230" max="11230" width="20.775" style="6" customWidth="1"/>
    <col min="11231" max="11231" width="8.775" style="6" customWidth="1"/>
    <col min="11232" max="11232" width="7.66666666666667" style="6" customWidth="1"/>
    <col min="11233" max="11237" width="8.775" style="6" customWidth="1"/>
    <col min="11238" max="11238" width="11.2166666666667" style="6" customWidth="1"/>
    <col min="11239" max="11240" width="9.88333333333333" style="6" customWidth="1"/>
    <col min="11241" max="11241" width="9.21666666666667" style="6" customWidth="1"/>
    <col min="11242" max="11242" width="9.33333333333333" style="6" customWidth="1"/>
    <col min="11243" max="11248" width="8.775" style="6" customWidth="1"/>
    <col min="11249" max="11249" width="9.66666666666667" style="6" customWidth="1"/>
    <col min="11250" max="11250" width="10.1083333333333" style="6" customWidth="1"/>
    <col min="11251" max="11252" width="9.21666666666667" style="6" customWidth="1"/>
    <col min="11253" max="11253" width="8.33333333333333" style="6" customWidth="1"/>
    <col min="11254" max="11254" width="9" style="6" customWidth="1"/>
    <col min="11255" max="11260" width="8.775" style="6" customWidth="1"/>
    <col min="11261" max="11261" width="9.33333333333333" style="6" customWidth="1"/>
    <col min="11262" max="11262" width="10.1083333333333" style="6" customWidth="1"/>
    <col min="11263" max="11268" width="8.775" style="6" customWidth="1"/>
    <col min="11269" max="11270" width="9.33333333333333" style="6" customWidth="1"/>
    <col min="11271" max="11271" width="9.21666666666667" style="6" customWidth="1"/>
    <col min="11272" max="11273" width="9.33333333333333" style="6" customWidth="1"/>
    <col min="11274" max="11274" width="8.775" style="6" customWidth="1"/>
    <col min="11275" max="11275" width="8.21666666666667" style="6" customWidth="1"/>
    <col min="11276" max="11276" width="11.775" style="6" customWidth="1"/>
    <col min="11277" max="11277" width="11.3333333333333" style="6" customWidth="1"/>
    <col min="11278" max="11278" width="10.1083333333333" style="6" customWidth="1"/>
    <col min="11279" max="11284" width="8.775" style="6" customWidth="1"/>
    <col min="11285" max="11484" width="8.775" style="6"/>
    <col min="11485" max="11485" width="4.775" style="6" customWidth="1"/>
    <col min="11486" max="11486" width="20.775" style="6" customWidth="1"/>
    <col min="11487" max="11487" width="8.775" style="6" customWidth="1"/>
    <col min="11488" max="11488" width="7.66666666666667" style="6" customWidth="1"/>
    <col min="11489" max="11493" width="8.775" style="6" customWidth="1"/>
    <col min="11494" max="11494" width="11.2166666666667" style="6" customWidth="1"/>
    <col min="11495" max="11496" width="9.88333333333333" style="6" customWidth="1"/>
    <col min="11497" max="11497" width="9.21666666666667" style="6" customWidth="1"/>
    <col min="11498" max="11498" width="9.33333333333333" style="6" customWidth="1"/>
    <col min="11499" max="11504" width="8.775" style="6" customWidth="1"/>
    <col min="11505" max="11505" width="9.66666666666667" style="6" customWidth="1"/>
    <col min="11506" max="11506" width="10.1083333333333" style="6" customWidth="1"/>
    <col min="11507" max="11508" width="9.21666666666667" style="6" customWidth="1"/>
    <col min="11509" max="11509" width="8.33333333333333" style="6" customWidth="1"/>
    <col min="11510" max="11510" width="9" style="6" customWidth="1"/>
    <col min="11511" max="11516" width="8.775" style="6" customWidth="1"/>
    <col min="11517" max="11517" width="9.33333333333333" style="6" customWidth="1"/>
    <col min="11518" max="11518" width="10.1083333333333" style="6" customWidth="1"/>
    <col min="11519" max="11524" width="8.775" style="6" customWidth="1"/>
    <col min="11525" max="11526" width="9.33333333333333" style="6" customWidth="1"/>
    <col min="11527" max="11527" width="9.21666666666667" style="6" customWidth="1"/>
    <col min="11528" max="11529" width="9.33333333333333" style="6" customWidth="1"/>
    <col min="11530" max="11530" width="8.775" style="6" customWidth="1"/>
    <col min="11531" max="11531" width="8.21666666666667" style="6" customWidth="1"/>
    <col min="11532" max="11532" width="11.775" style="6" customWidth="1"/>
    <col min="11533" max="11533" width="11.3333333333333" style="6" customWidth="1"/>
    <col min="11534" max="11534" width="10.1083333333333" style="6" customWidth="1"/>
    <col min="11535" max="11540" width="8.775" style="6" customWidth="1"/>
    <col min="11541" max="11740" width="8.775" style="6"/>
    <col min="11741" max="11741" width="4.775" style="6" customWidth="1"/>
    <col min="11742" max="11742" width="20.775" style="6" customWidth="1"/>
    <col min="11743" max="11743" width="8.775" style="6" customWidth="1"/>
    <col min="11744" max="11744" width="7.66666666666667" style="6" customWidth="1"/>
    <col min="11745" max="11749" width="8.775" style="6" customWidth="1"/>
    <col min="11750" max="11750" width="11.2166666666667" style="6" customWidth="1"/>
    <col min="11751" max="11752" width="9.88333333333333" style="6" customWidth="1"/>
    <col min="11753" max="11753" width="9.21666666666667" style="6" customWidth="1"/>
    <col min="11754" max="11754" width="9.33333333333333" style="6" customWidth="1"/>
    <col min="11755" max="11760" width="8.775" style="6" customWidth="1"/>
    <col min="11761" max="11761" width="9.66666666666667" style="6" customWidth="1"/>
    <col min="11762" max="11762" width="10.1083333333333" style="6" customWidth="1"/>
    <col min="11763" max="11764" width="9.21666666666667" style="6" customWidth="1"/>
    <col min="11765" max="11765" width="8.33333333333333" style="6" customWidth="1"/>
    <col min="11766" max="11766" width="9" style="6" customWidth="1"/>
    <col min="11767" max="11772" width="8.775" style="6" customWidth="1"/>
    <col min="11773" max="11773" width="9.33333333333333" style="6" customWidth="1"/>
    <col min="11774" max="11774" width="10.1083333333333" style="6" customWidth="1"/>
    <col min="11775" max="11780" width="8.775" style="6" customWidth="1"/>
    <col min="11781" max="11782" width="9.33333333333333" style="6" customWidth="1"/>
    <col min="11783" max="11783" width="9.21666666666667" style="6" customWidth="1"/>
    <col min="11784" max="11785" width="9.33333333333333" style="6" customWidth="1"/>
    <col min="11786" max="11786" width="8.775" style="6" customWidth="1"/>
    <col min="11787" max="11787" width="8.21666666666667" style="6" customWidth="1"/>
    <col min="11788" max="11788" width="11.775" style="6" customWidth="1"/>
    <col min="11789" max="11789" width="11.3333333333333" style="6" customWidth="1"/>
    <col min="11790" max="11790" width="10.1083333333333" style="6" customWidth="1"/>
    <col min="11791" max="11796" width="8.775" style="6" customWidth="1"/>
    <col min="11797" max="11996" width="8.775" style="6"/>
    <col min="11997" max="11997" width="4.775" style="6" customWidth="1"/>
    <col min="11998" max="11998" width="20.775" style="6" customWidth="1"/>
    <col min="11999" max="11999" width="8.775" style="6" customWidth="1"/>
    <col min="12000" max="12000" width="7.66666666666667" style="6" customWidth="1"/>
    <col min="12001" max="12005" width="8.775" style="6" customWidth="1"/>
    <col min="12006" max="12006" width="11.2166666666667" style="6" customWidth="1"/>
    <col min="12007" max="12008" width="9.88333333333333" style="6" customWidth="1"/>
    <col min="12009" max="12009" width="9.21666666666667" style="6" customWidth="1"/>
    <col min="12010" max="12010" width="9.33333333333333" style="6" customWidth="1"/>
    <col min="12011" max="12016" width="8.775" style="6" customWidth="1"/>
    <col min="12017" max="12017" width="9.66666666666667" style="6" customWidth="1"/>
    <col min="12018" max="12018" width="10.1083333333333" style="6" customWidth="1"/>
    <col min="12019" max="12020" width="9.21666666666667" style="6" customWidth="1"/>
    <col min="12021" max="12021" width="8.33333333333333" style="6" customWidth="1"/>
    <col min="12022" max="12022" width="9" style="6" customWidth="1"/>
    <col min="12023" max="12028" width="8.775" style="6" customWidth="1"/>
    <col min="12029" max="12029" width="9.33333333333333" style="6" customWidth="1"/>
    <col min="12030" max="12030" width="10.1083333333333" style="6" customWidth="1"/>
    <col min="12031" max="12036" width="8.775" style="6" customWidth="1"/>
    <col min="12037" max="12038" width="9.33333333333333" style="6" customWidth="1"/>
    <col min="12039" max="12039" width="9.21666666666667" style="6" customWidth="1"/>
    <col min="12040" max="12041" width="9.33333333333333" style="6" customWidth="1"/>
    <col min="12042" max="12042" width="8.775" style="6" customWidth="1"/>
    <col min="12043" max="12043" width="8.21666666666667" style="6" customWidth="1"/>
    <col min="12044" max="12044" width="11.775" style="6" customWidth="1"/>
    <col min="12045" max="12045" width="11.3333333333333" style="6" customWidth="1"/>
    <col min="12046" max="12046" width="10.1083333333333" style="6" customWidth="1"/>
    <col min="12047" max="12052" width="8.775" style="6" customWidth="1"/>
    <col min="12053" max="12252" width="8.775" style="6"/>
    <col min="12253" max="12253" width="4.775" style="6" customWidth="1"/>
    <col min="12254" max="12254" width="20.775" style="6" customWidth="1"/>
    <col min="12255" max="12255" width="8.775" style="6" customWidth="1"/>
    <col min="12256" max="12256" width="7.66666666666667" style="6" customWidth="1"/>
    <col min="12257" max="12261" width="8.775" style="6" customWidth="1"/>
    <col min="12262" max="12262" width="11.2166666666667" style="6" customWidth="1"/>
    <col min="12263" max="12264" width="9.88333333333333" style="6" customWidth="1"/>
    <col min="12265" max="12265" width="9.21666666666667" style="6" customWidth="1"/>
    <col min="12266" max="12266" width="9.33333333333333" style="6" customWidth="1"/>
    <col min="12267" max="12272" width="8.775" style="6" customWidth="1"/>
    <col min="12273" max="12273" width="9.66666666666667" style="6" customWidth="1"/>
    <col min="12274" max="12274" width="10.1083333333333" style="6" customWidth="1"/>
    <col min="12275" max="12276" width="9.21666666666667" style="6" customWidth="1"/>
    <col min="12277" max="12277" width="8.33333333333333" style="6" customWidth="1"/>
    <col min="12278" max="12278" width="9" style="6" customWidth="1"/>
    <col min="12279" max="12284" width="8.775" style="6" customWidth="1"/>
    <col min="12285" max="12285" width="9.33333333333333" style="6" customWidth="1"/>
    <col min="12286" max="12286" width="10.1083333333333" style="6" customWidth="1"/>
    <col min="12287" max="12292" width="8.775" style="6" customWidth="1"/>
    <col min="12293" max="12294" width="9.33333333333333" style="6" customWidth="1"/>
    <col min="12295" max="12295" width="9.21666666666667" style="6" customWidth="1"/>
    <col min="12296" max="12297" width="9.33333333333333" style="6" customWidth="1"/>
    <col min="12298" max="12298" width="8.775" style="6" customWidth="1"/>
    <col min="12299" max="12299" width="8.21666666666667" style="6" customWidth="1"/>
    <col min="12300" max="12300" width="11.775" style="6" customWidth="1"/>
    <col min="12301" max="12301" width="11.3333333333333" style="6" customWidth="1"/>
    <col min="12302" max="12302" width="10.1083333333333" style="6" customWidth="1"/>
    <col min="12303" max="12308" width="8.775" style="6" customWidth="1"/>
    <col min="12309" max="12508" width="8.775" style="6"/>
    <col min="12509" max="12509" width="4.775" style="6" customWidth="1"/>
    <col min="12510" max="12510" width="20.775" style="6" customWidth="1"/>
    <col min="12511" max="12511" width="8.775" style="6" customWidth="1"/>
    <col min="12512" max="12512" width="7.66666666666667" style="6" customWidth="1"/>
    <col min="12513" max="12517" width="8.775" style="6" customWidth="1"/>
    <col min="12518" max="12518" width="11.2166666666667" style="6" customWidth="1"/>
    <col min="12519" max="12520" width="9.88333333333333" style="6" customWidth="1"/>
    <col min="12521" max="12521" width="9.21666666666667" style="6" customWidth="1"/>
    <col min="12522" max="12522" width="9.33333333333333" style="6" customWidth="1"/>
    <col min="12523" max="12528" width="8.775" style="6" customWidth="1"/>
    <col min="12529" max="12529" width="9.66666666666667" style="6" customWidth="1"/>
    <col min="12530" max="12530" width="10.1083333333333" style="6" customWidth="1"/>
    <col min="12531" max="12532" width="9.21666666666667" style="6" customWidth="1"/>
    <col min="12533" max="12533" width="8.33333333333333" style="6" customWidth="1"/>
    <col min="12534" max="12534" width="9" style="6" customWidth="1"/>
    <col min="12535" max="12540" width="8.775" style="6" customWidth="1"/>
    <col min="12541" max="12541" width="9.33333333333333" style="6" customWidth="1"/>
    <col min="12542" max="12542" width="10.1083333333333" style="6" customWidth="1"/>
    <col min="12543" max="12548" width="8.775" style="6" customWidth="1"/>
    <col min="12549" max="12550" width="9.33333333333333" style="6" customWidth="1"/>
    <col min="12551" max="12551" width="9.21666666666667" style="6" customWidth="1"/>
    <col min="12552" max="12553" width="9.33333333333333" style="6" customWidth="1"/>
    <col min="12554" max="12554" width="8.775" style="6" customWidth="1"/>
    <col min="12555" max="12555" width="8.21666666666667" style="6" customWidth="1"/>
    <col min="12556" max="12556" width="11.775" style="6" customWidth="1"/>
    <col min="12557" max="12557" width="11.3333333333333" style="6" customWidth="1"/>
    <col min="12558" max="12558" width="10.1083333333333" style="6" customWidth="1"/>
    <col min="12559" max="12564" width="8.775" style="6" customWidth="1"/>
    <col min="12565" max="12764" width="8.775" style="6"/>
    <col min="12765" max="12765" width="4.775" style="6" customWidth="1"/>
    <col min="12766" max="12766" width="20.775" style="6" customWidth="1"/>
    <col min="12767" max="12767" width="8.775" style="6" customWidth="1"/>
    <col min="12768" max="12768" width="7.66666666666667" style="6" customWidth="1"/>
    <col min="12769" max="12773" width="8.775" style="6" customWidth="1"/>
    <col min="12774" max="12774" width="11.2166666666667" style="6" customWidth="1"/>
    <col min="12775" max="12776" width="9.88333333333333" style="6" customWidth="1"/>
    <col min="12777" max="12777" width="9.21666666666667" style="6" customWidth="1"/>
    <col min="12778" max="12778" width="9.33333333333333" style="6" customWidth="1"/>
    <col min="12779" max="12784" width="8.775" style="6" customWidth="1"/>
    <col min="12785" max="12785" width="9.66666666666667" style="6" customWidth="1"/>
    <col min="12786" max="12786" width="10.1083333333333" style="6" customWidth="1"/>
    <col min="12787" max="12788" width="9.21666666666667" style="6" customWidth="1"/>
    <col min="12789" max="12789" width="8.33333333333333" style="6" customWidth="1"/>
    <col min="12790" max="12790" width="9" style="6" customWidth="1"/>
    <col min="12791" max="12796" width="8.775" style="6" customWidth="1"/>
    <col min="12797" max="12797" width="9.33333333333333" style="6" customWidth="1"/>
    <col min="12798" max="12798" width="10.1083333333333" style="6" customWidth="1"/>
    <col min="12799" max="12804" width="8.775" style="6" customWidth="1"/>
    <col min="12805" max="12806" width="9.33333333333333" style="6" customWidth="1"/>
    <col min="12807" max="12807" width="9.21666666666667" style="6" customWidth="1"/>
    <col min="12808" max="12809" width="9.33333333333333" style="6" customWidth="1"/>
    <col min="12810" max="12810" width="8.775" style="6" customWidth="1"/>
    <col min="12811" max="12811" width="8.21666666666667" style="6" customWidth="1"/>
    <col min="12812" max="12812" width="11.775" style="6" customWidth="1"/>
    <col min="12813" max="12813" width="11.3333333333333" style="6" customWidth="1"/>
    <col min="12814" max="12814" width="10.1083333333333" style="6" customWidth="1"/>
    <col min="12815" max="12820" width="8.775" style="6" customWidth="1"/>
    <col min="12821" max="13020" width="8.775" style="6"/>
    <col min="13021" max="13021" width="4.775" style="6" customWidth="1"/>
    <col min="13022" max="13022" width="20.775" style="6" customWidth="1"/>
    <col min="13023" max="13023" width="8.775" style="6" customWidth="1"/>
    <col min="13024" max="13024" width="7.66666666666667" style="6" customWidth="1"/>
    <col min="13025" max="13029" width="8.775" style="6" customWidth="1"/>
    <col min="13030" max="13030" width="11.2166666666667" style="6" customWidth="1"/>
    <col min="13031" max="13032" width="9.88333333333333" style="6" customWidth="1"/>
    <col min="13033" max="13033" width="9.21666666666667" style="6" customWidth="1"/>
    <col min="13034" max="13034" width="9.33333333333333" style="6" customWidth="1"/>
    <col min="13035" max="13040" width="8.775" style="6" customWidth="1"/>
    <col min="13041" max="13041" width="9.66666666666667" style="6" customWidth="1"/>
    <col min="13042" max="13042" width="10.1083333333333" style="6" customWidth="1"/>
    <col min="13043" max="13044" width="9.21666666666667" style="6" customWidth="1"/>
    <col min="13045" max="13045" width="8.33333333333333" style="6" customWidth="1"/>
    <col min="13046" max="13046" width="9" style="6" customWidth="1"/>
    <col min="13047" max="13052" width="8.775" style="6" customWidth="1"/>
    <col min="13053" max="13053" width="9.33333333333333" style="6" customWidth="1"/>
    <col min="13054" max="13054" width="10.1083333333333" style="6" customWidth="1"/>
    <col min="13055" max="13060" width="8.775" style="6" customWidth="1"/>
    <col min="13061" max="13062" width="9.33333333333333" style="6" customWidth="1"/>
    <col min="13063" max="13063" width="9.21666666666667" style="6" customWidth="1"/>
    <col min="13064" max="13065" width="9.33333333333333" style="6" customWidth="1"/>
    <col min="13066" max="13066" width="8.775" style="6" customWidth="1"/>
    <col min="13067" max="13067" width="8.21666666666667" style="6" customWidth="1"/>
    <col min="13068" max="13068" width="11.775" style="6" customWidth="1"/>
    <col min="13069" max="13069" width="11.3333333333333" style="6" customWidth="1"/>
    <col min="13070" max="13070" width="10.1083333333333" style="6" customWidth="1"/>
    <col min="13071" max="13076" width="8.775" style="6" customWidth="1"/>
    <col min="13077" max="13276" width="8.775" style="6"/>
    <col min="13277" max="13277" width="4.775" style="6" customWidth="1"/>
    <col min="13278" max="13278" width="20.775" style="6" customWidth="1"/>
    <col min="13279" max="13279" width="8.775" style="6" customWidth="1"/>
    <col min="13280" max="13280" width="7.66666666666667" style="6" customWidth="1"/>
    <col min="13281" max="13285" width="8.775" style="6" customWidth="1"/>
    <col min="13286" max="13286" width="11.2166666666667" style="6" customWidth="1"/>
    <col min="13287" max="13288" width="9.88333333333333" style="6" customWidth="1"/>
    <col min="13289" max="13289" width="9.21666666666667" style="6" customWidth="1"/>
    <col min="13290" max="13290" width="9.33333333333333" style="6" customWidth="1"/>
    <col min="13291" max="13296" width="8.775" style="6" customWidth="1"/>
    <col min="13297" max="13297" width="9.66666666666667" style="6" customWidth="1"/>
    <col min="13298" max="13298" width="10.1083333333333" style="6" customWidth="1"/>
    <col min="13299" max="13300" width="9.21666666666667" style="6" customWidth="1"/>
    <col min="13301" max="13301" width="8.33333333333333" style="6" customWidth="1"/>
    <col min="13302" max="13302" width="9" style="6" customWidth="1"/>
    <col min="13303" max="13308" width="8.775" style="6" customWidth="1"/>
    <col min="13309" max="13309" width="9.33333333333333" style="6" customWidth="1"/>
    <col min="13310" max="13310" width="10.1083333333333" style="6" customWidth="1"/>
    <col min="13311" max="13316" width="8.775" style="6" customWidth="1"/>
    <col min="13317" max="13318" width="9.33333333333333" style="6" customWidth="1"/>
    <col min="13319" max="13319" width="9.21666666666667" style="6" customWidth="1"/>
    <col min="13320" max="13321" width="9.33333333333333" style="6" customWidth="1"/>
    <col min="13322" max="13322" width="8.775" style="6" customWidth="1"/>
    <col min="13323" max="13323" width="8.21666666666667" style="6" customWidth="1"/>
    <col min="13324" max="13324" width="11.775" style="6" customWidth="1"/>
    <col min="13325" max="13325" width="11.3333333333333" style="6" customWidth="1"/>
    <col min="13326" max="13326" width="10.1083333333333" style="6" customWidth="1"/>
    <col min="13327" max="13332" width="8.775" style="6" customWidth="1"/>
    <col min="13333" max="13532" width="8.775" style="6"/>
    <col min="13533" max="13533" width="4.775" style="6" customWidth="1"/>
    <col min="13534" max="13534" width="20.775" style="6" customWidth="1"/>
    <col min="13535" max="13535" width="8.775" style="6" customWidth="1"/>
    <col min="13536" max="13536" width="7.66666666666667" style="6" customWidth="1"/>
    <col min="13537" max="13541" width="8.775" style="6" customWidth="1"/>
    <col min="13542" max="13542" width="11.2166666666667" style="6" customWidth="1"/>
    <col min="13543" max="13544" width="9.88333333333333" style="6" customWidth="1"/>
    <col min="13545" max="13545" width="9.21666666666667" style="6" customWidth="1"/>
    <col min="13546" max="13546" width="9.33333333333333" style="6" customWidth="1"/>
    <col min="13547" max="13552" width="8.775" style="6" customWidth="1"/>
    <col min="13553" max="13553" width="9.66666666666667" style="6" customWidth="1"/>
    <col min="13554" max="13554" width="10.1083333333333" style="6" customWidth="1"/>
    <col min="13555" max="13556" width="9.21666666666667" style="6" customWidth="1"/>
    <col min="13557" max="13557" width="8.33333333333333" style="6" customWidth="1"/>
    <col min="13558" max="13558" width="9" style="6" customWidth="1"/>
    <col min="13559" max="13564" width="8.775" style="6" customWidth="1"/>
    <col min="13565" max="13565" width="9.33333333333333" style="6" customWidth="1"/>
    <col min="13566" max="13566" width="10.1083333333333" style="6" customWidth="1"/>
    <col min="13567" max="13572" width="8.775" style="6" customWidth="1"/>
    <col min="13573" max="13574" width="9.33333333333333" style="6" customWidth="1"/>
    <col min="13575" max="13575" width="9.21666666666667" style="6" customWidth="1"/>
    <col min="13576" max="13577" width="9.33333333333333" style="6" customWidth="1"/>
    <col min="13578" max="13578" width="8.775" style="6" customWidth="1"/>
    <col min="13579" max="13579" width="8.21666666666667" style="6" customWidth="1"/>
    <col min="13580" max="13580" width="11.775" style="6" customWidth="1"/>
    <col min="13581" max="13581" width="11.3333333333333" style="6" customWidth="1"/>
    <col min="13582" max="13582" width="10.1083333333333" style="6" customWidth="1"/>
    <col min="13583" max="13588" width="8.775" style="6" customWidth="1"/>
    <col min="13589" max="13788" width="8.775" style="6"/>
    <col min="13789" max="13789" width="4.775" style="6" customWidth="1"/>
    <col min="13790" max="13790" width="20.775" style="6" customWidth="1"/>
    <col min="13791" max="13791" width="8.775" style="6" customWidth="1"/>
    <col min="13792" max="13792" width="7.66666666666667" style="6" customWidth="1"/>
    <col min="13793" max="13797" width="8.775" style="6" customWidth="1"/>
    <col min="13798" max="13798" width="11.2166666666667" style="6" customWidth="1"/>
    <col min="13799" max="13800" width="9.88333333333333" style="6" customWidth="1"/>
    <col min="13801" max="13801" width="9.21666666666667" style="6" customWidth="1"/>
    <col min="13802" max="13802" width="9.33333333333333" style="6" customWidth="1"/>
    <col min="13803" max="13808" width="8.775" style="6" customWidth="1"/>
    <col min="13809" max="13809" width="9.66666666666667" style="6" customWidth="1"/>
    <col min="13810" max="13810" width="10.1083333333333" style="6" customWidth="1"/>
    <col min="13811" max="13812" width="9.21666666666667" style="6" customWidth="1"/>
    <col min="13813" max="13813" width="8.33333333333333" style="6" customWidth="1"/>
    <col min="13814" max="13814" width="9" style="6" customWidth="1"/>
    <col min="13815" max="13820" width="8.775" style="6" customWidth="1"/>
    <col min="13821" max="13821" width="9.33333333333333" style="6" customWidth="1"/>
    <col min="13822" max="13822" width="10.1083333333333" style="6" customWidth="1"/>
    <col min="13823" max="13828" width="8.775" style="6" customWidth="1"/>
    <col min="13829" max="13830" width="9.33333333333333" style="6" customWidth="1"/>
    <col min="13831" max="13831" width="9.21666666666667" style="6" customWidth="1"/>
    <col min="13832" max="13833" width="9.33333333333333" style="6" customWidth="1"/>
    <col min="13834" max="13834" width="8.775" style="6" customWidth="1"/>
    <col min="13835" max="13835" width="8.21666666666667" style="6" customWidth="1"/>
    <col min="13836" max="13836" width="11.775" style="6" customWidth="1"/>
    <col min="13837" max="13837" width="11.3333333333333" style="6" customWidth="1"/>
    <col min="13838" max="13838" width="10.1083333333333" style="6" customWidth="1"/>
    <col min="13839" max="13844" width="8.775" style="6" customWidth="1"/>
    <col min="13845" max="14044" width="8.775" style="6"/>
    <col min="14045" max="14045" width="4.775" style="6" customWidth="1"/>
    <col min="14046" max="14046" width="20.775" style="6" customWidth="1"/>
    <col min="14047" max="14047" width="8.775" style="6" customWidth="1"/>
    <col min="14048" max="14048" width="7.66666666666667" style="6" customWidth="1"/>
    <col min="14049" max="14053" width="8.775" style="6" customWidth="1"/>
    <col min="14054" max="14054" width="11.2166666666667" style="6" customWidth="1"/>
    <col min="14055" max="14056" width="9.88333333333333" style="6" customWidth="1"/>
    <col min="14057" max="14057" width="9.21666666666667" style="6" customWidth="1"/>
    <col min="14058" max="14058" width="9.33333333333333" style="6" customWidth="1"/>
    <col min="14059" max="14064" width="8.775" style="6" customWidth="1"/>
    <col min="14065" max="14065" width="9.66666666666667" style="6" customWidth="1"/>
    <col min="14066" max="14066" width="10.1083333333333" style="6" customWidth="1"/>
    <col min="14067" max="14068" width="9.21666666666667" style="6" customWidth="1"/>
    <col min="14069" max="14069" width="8.33333333333333" style="6" customWidth="1"/>
    <col min="14070" max="14070" width="9" style="6" customWidth="1"/>
    <col min="14071" max="14076" width="8.775" style="6" customWidth="1"/>
    <col min="14077" max="14077" width="9.33333333333333" style="6" customWidth="1"/>
    <col min="14078" max="14078" width="10.1083333333333" style="6" customWidth="1"/>
    <col min="14079" max="14084" width="8.775" style="6" customWidth="1"/>
    <col min="14085" max="14086" width="9.33333333333333" style="6" customWidth="1"/>
    <col min="14087" max="14087" width="9.21666666666667" style="6" customWidth="1"/>
    <col min="14088" max="14089" width="9.33333333333333" style="6" customWidth="1"/>
    <col min="14090" max="14090" width="8.775" style="6" customWidth="1"/>
    <col min="14091" max="14091" width="8.21666666666667" style="6" customWidth="1"/>
    <col min="14092" max="14092" width="11.775" style="6" customWidth="1"/>
    <col min="14093" max="14093" width="11.3333333333333" style="6" customWidth="1"/>
    <col min="14094" max="14094" width="10.1083333333333" style="6" customWidth="1"/>
    <col min="14095" max="14100" width="8.775" style="6" customWidth="1"/>
    <col min="14101" max="14300" width="8.775" style="6"/>
    <col min="14301" max="14301" width="4.775" style="6" customWidth="1"/>
    <col min="14302" max="14302" width="20.775" style="6" customWidth="1"/>
    <col min="14303" max="14303" width="8.775" style="6" customWidth="1"/>
    <col min="14304" max="14304" width="7.66666666666667" style="6" customWidth="1"/>
    <col min="14305" max="14309" width="8.775" style="6" customWidth="1"/>
    <col min="14310" max="14310" width="11.2166666666667" style="6" customWidth="1"/>
    <col min="14311" max="14312" width="9.88333333333333" style="6" customWidth="1"/>
    <col min="14313" max="14313" width="9.21666666666667" style="6" customWidth="1"/>
    <col min="14314" max="14314" width="9.33333333333333" style="6" customWidth="1"/>
    <col min="14315" max="14320" width="8.775" style="6" customWidth="1"/>
    <col min="14321" max="14321" width="9.66666666666667" style="6" customWidth="1"/>
    <col min="14322" max="14322" width="10.1083333333333" style="6" customWidth="1"/>
    <col min="14323" max="14324" width="9.21666666666667" style="6" customWidth="1"/>
    <col min="14325" max="14325" width="8.33333333333333" style="6" customWidth="1"/>
    <col min="14326" max="14326" width="9" style="6" customWidth="1"/>
    <col min="14327" max="14332" width="8.775" style="6" customWidth="1"/>
    <col min="14333" max="14333" width="9.33333333333333" style="6" customWidth="1"/>
    <col min="14334" max="14334" width="10.1083333333333" style="6" customWidth="1"/>
    <col min="14335" max="14340" width="8.775" style="6" customWidth="1"/>
    <col min="14341" max="14342" width="9.33333333333333" style="6" customWidth="1"/>
    <col min="14343" max="14343" width="9.21666666666667" style="6" customWidth="1"/>
    <col min="14344" max="14345" width="9.33333333333333" style="6" customWidth="1"/>
    <col min="14346" max="14346" width="8.775" style="6" customWidth="1"/>
    <col min="14347" max="14347" width="8.21666666666667" style="6" customWidth="1"/>
    <col min="14348" max="14348" width="11.775" style="6" customWidth="1"/>
    <col min="14349" max="14349" width="11.3333333333333" style="6" customWidth="1"/>
    <col min="14350" max="14350" width="10.1083333333333" style="6" customWidth="1"/>
    <col min="14351" max="14356" width="8.775" style="6" customWidth="1"/>
    <col min="14357" max="14556" width="8.775" style="6"/>
    <col min="14557" max="14557" width="4.775" style="6" customWidth="1"/>
    <col min="14558" max="14558" width="20.775" style="6" customWidth="1"/>
    <col min="14559" max="14559" width="8.775" style="6" customWidth="1"/>
    <col min="14560" max="14560" width="7.66666666666667" style="6" customWidth="1"/>
    <col min="14561" max="14565" width="8.775" style="6" customWidth="1"/>
    <col min="14566" max="14566" width="11.2166666666667" style="6" customWidth="1"/>
    <col min="14567" max="14568" width="9.88333333333333" style="6" customWidth="1"/>
    <col min="14569" max="14569" width="9.21666666666667" style="6" customWidth="1"/>
    <col min="14570" max="14570" width="9.33333333333333" style="6" customWidth="1"/>
    <col min="14571" max="14576" width="8.775" style="6" customWidth="1"/>
    <col min="14577" max="14577" width="9.66666666666667" style="6" customWidth="1"/>
    <col min="14578" max="14578" width="10.1083333333333" style="6" customWidth="1"/>
    <col min="14579" max="14580" width="9.21666666666667" style="6" customWidth="1"/>
    <col min="14581" max="14581" width="8.33333333333333" style="6" customWidth="1"/>
    <col min="14582" max="14582" width="9" style="6" customWidth="1"/>
    <col min="14583" max="14588" width="8.775" style="6" customWidth="1"/>
    <col min="14589" max="14589" width="9.33333333333333" style="6" customWidth="1"/>
    <col min="14590" max="14590" width="10.1083333333333" style="6" customWidth="1"/>
    <col min="14591" max="14596" width="8.775" style="6" customWidth="1"/>
    <col min="14597" max="14598" width="9.33333333333333" style="6" customWidth="1"/>
    <col min="14599" max="14599" width="9.21666666666667" style="6" customWidth="1"/>
    <col min="14600" max="14601" width="9.33333333333333" style="6" customWidth="1"/>
    <col min="14602" max="14602" width="8.775" style="6" customWidth="1"/>
    <col min="14603" max="14603" width="8.21666666666667" style="6" customWidth="1"/>
    <col min="14604" max="14604" width="11.775" style="6" customWidth="1"/>
    <col min="14605" max="14605" width="11.3333333333333" style="6" customWidth="1"/>
    <col min="14606" max="14606" width="10.1083333333333" style="6" customWidth="1"/>
    <col min="14607" max="14612" width="8.775" style="6" customWidth="1"/>
    <col min="14613" max="14812" width="8.775" style="6"/>
    <col min="14813" max="14813" width="4.775" style="6" customWidth="1"/>
    <col min="14814" max="14814" width="20.775" style="6" customWidth="1"/>
    <col min="14815" max="14815" width="8.775" style="6" customWidth="1"/>
    <col min="14816" max="14816" width="7.66666666666667" style="6" customWidth="1"/>
    <col min="14817" max="14821" width="8.775" style="6" customWidth="1"/>
    <col min="14822" max="14822" width="11.2166666666667" style="6" customWidth="1"/>
    <col min="14823" max="14824" width="9.88333333333333" style="6" customWidth="1"/>
    <col min="14825" max="14825" width="9.21666666666667" style="6" customWidth="1"/>
    <col min="14826" max="14826" width="9.33333333333333" style="6" customWidth="1"/>
    <col min="14827" max="14832" width="8.775" style="6" customWidth="1"/>
    <col min="14833" max="14833" width="9.66666666666667" style="6" customWidth="1"/>
    <col min="14834" max="14834" width="10.1083333333333" style="6" customWidth="1"/>
    <col min="14835" max="14836" width="9.21666666666667" style="6" customWidth="1"/>
    <col min="14837" max="14837" width="8.33333333333333" style="6" customWidth="1"/>
    <col min="14838" max="14838" width="9" style="6" customWidth="1"/>
    <col min="14839" max="14844" width="8.775" style="6" customWidth="1"/>
    <col min="14845" max="14845" width="9.33333333333333" style="6" customWidth="1"/>
    <col min="14846" max="14846" width="10.1083333333333" style="6" customWidth="1"/>
    <col min="14847" max="14852" width="8.775" style="6" customWidth="1"/>
    <col min="14853" max="14854" width="9.33333333333333" style="6" customWidth="1"/>
    <col min="14855" max="14855" width="9.21666666666667" style="6" customWidth="1"/>
    <col min="14856" max="14857" width="9.33333333333333" style="6" customWidth="1"/>
    <col min="14858" max="14858" width="8.775" style="6" customWidth="1"/>
    <col min="14859" max="14859" width="8.21666666666667" style="6" customWidth="1"/>
    <col min="14860" max="14860" width="11.775" style="6" customWidth="1"/>
    <col min="14861" max="14861" width="11.3333333333333" style="6" customWidth="1"/>
    <col min="14862" max="14862" width="10.1083333333333" style="6" customWidth="1"/>
    <col min="14863" max="14868" width="8.775" style="6" customWidth="1"/>
    <col min="14869" max="15068" width="8.775" style="6"/>
    <col min="15069" max="15069" width="4.775" style="6" customWidth="1"/>
    <col min="15070" max="15070" width="20.775" style="6" customWidth="1"/>
    <col min="15071" max="15071" width="8.775" style="6" customWidth="1"/>
    <col min="15072" max="15072" width="7.66666666666667" style="6" customWidth="1"/>
    <col min="15073" max="15077" width="8.775" style="6" customWidth="1"/>
    <col min="15078" max="15078" width="11.2166666666667" style="6" customWidth="1"/>
    <col min="15079" max="15080" width="9.88333333333333" style="6" customWidth="1"/>
    <col min="15081" max="15081" width="9.21666666666667" style="6" customWidth="1"/>
    <col min="15082" max="15082" width="9.33333333333333" style="6" customWidth="1"/>
    <col min="15083" max="15088" width="8.775" style="6" customWidth="1"/>
    <col min="15089" max="15089" width="9.66666666666667" style="6" customWidth="1"/>
    <col min="15090" max="15090" width="10.1083333333333" style="6" customWidth="1"/>
    <col min="15091" max="15092" width="9.21666666666667" style="6" customWidth="1"/>
    <col min="15093" max="15093" width="8.33333333333333" style="6" customWidth="1"/>
    <col min="15094" max="15094" width="9" style="6" customWidth="1"/>
    <col min="15095" max="15100" width="8.775" style="6" customWidth="1"/>
    <col min="15101" max="15101" width="9.33333333333333" style="6" customWidth="1"/>
    <col min="15102" max="15102" width="10.1083333333333" style="6" customWidth="1"/>
    <col min="15103" max="15108" width="8.775" style="6" customWidth="1"/>
    <col min="15109" max="15110" width="9.33333333333333" style="6" customWidth="1"/>
    <col min="15111" max="15111" width="9.21666666666667" style="6" customWidth="1"/>
    <col min="15112" max="15113" width="9.33333333333333" style="6" customWidth="1"/>
    <col min="15114" max="15114" width="8.775" style="6" customWidth="1"/>
    <col min="15115" max="15115" width="8.21666666666667" style="6" customWidth="1"/>
    <col min="15116" max="15116" width="11.775" style="6" customWidth="1"/>
    <col min="15117" max="15117" width="11.3333333333333" style="6" customWidth="1"/>
    <col min="15118" max="15118" width="10.1083333333333" style="6" customWidth="1"/>
    <col min="15119" max="15124" width="8.775" style="6" customWidth="1"/>
    <col min="15125" max="15324" width="8.775" style="6"/>
    <col min="15325" max="15325" width="4.775" style="6" customWidth="1"/>
    <col min="15326" max="15326" width="20.775" style="6" customWidth="1"/>
    <col min="15327" max="15327" width="8.775" style="6" customWidth="1"/>
    <col min="15328" max="15328" width="7.66666666666667" style="6" customWidth="1"/>
    <col min="15329" max="15333" width="8.775" style="6" customWidth="1"/>
    <col min="15334" max="15334" width="11.2166666666667" style="6" customWidth="1"/>
    <col min="15335" max="15336" width="9.88333333333333" style="6" customWidth="1"/>
    <col min="15337" max="15337" width="9.21666666666667" style="6" customWidth="1"/>
    <col min="15338" max="15338" width="9.33333333333333" style="6" customWidth="1"/>
    <col min="15339" max="15344" width="8.775" style="6" customWidth="1"/>
    <col min="15345" max="15345" width="9.66666666666667" style="6" customWidth="1"/>
    <col min="15346" max="15346" width="10.1083333333333" style="6" customWidth="1"/>
    <col min="15347" max="15348" width="9.21666666666667" style="6" customWidth="1"/>
    <col min="15349" max="15349" width="8.33333333333333" style="6" customWidth="1"/>
    <col min="15350" max="15350" width="9" style="6" customWidth="1"/>
    <col min="15351" max="15356" width="8.775" style="6" customWidth="1"/>
    <col min="15357" max="15357" width="9.33333333333333" style="6" customWidth="1"/>
    <col min="15358" max="15358" width="10.1083333333333" style="6" customWidth="1"/>
    <col min="15359" max="15364" width="8.775" style="6" customWidth="1"/>
    <col min="15365" max="15366" width="9.33333333333333" style="6" customWidth="1"/>
    <col min="15367" max="15367" width="9.21666666666667" style="6" customWidth="1"/>
    <col min="15368" max="15369" width="9.33333333333333" style="6" customWidth="1"/>
    <col min="15370" max="15370" width="8.775" style="6" customWidth="1"/>
    <col min="15371" max="15371" width="8.21666666666667" style="6" customWidth="1"/>
    <col min="15372" max="15372" width="11.775" style="6" customWidth="1"/>
    <col min="15373" max="15373" width="11.3333333333333" style="6" customWidth="1"/>
    <col min="15374" max="15374" width="10.1083333333333" style="6" customWidth="1"/>
    <col min="15375" max="15380" width="8.775" style="6" customWidth="1"/>
    <col min="15381" max="15580" width="8.775" style="6"/>
    <col min="15581" max="15581" width="4.775" style="6" customWidth="1"/>
    <col min="15582" max="15582" width="20.775" style="6" customWidth="1"/>
    <col min="15583" max="15583" width="8.775" style="6" customWidth="1"/>
    <col min="15584" max="15584" width="7.66666666666667" style="6" customWidth="1"/>
    <col min="15585" max="15589" width="8.775" style="6" customWidth="1"/>
    <col min="15590" max="15590" width="11.2166666666667" style="6" customWidth="1"/>
    <col min="15591" max="15592" width="9.88333333333333" style="6" customWidth="1"/>
    <col min="15593" max="15593" width="9.21666666666667" style="6" customWidth="1"/>
    <col min="15594" max="15594" width="9.33333333333333" style="6" customWidth="1"/>
    <col min="15595" max="15600" width="8.775" style="6" customWidth="1"/>
    <col min="15601" max="15601" width="9.66666666666667" style="6" customWidth="1"/>
    <col min="15602" max="15602" width="10.1083333333333" style="6" customWidth="1"/>
    <col min="15603" max="15604" width="9.21666666666667" style="6" customWidth="1"/>
    <col min="15605" max="15605" width="8.33333333333333" style="6" customWidth="1"/>
    <col min="15606" max="15606" width="9" style="6" customWidth="1"/>
    <col min="15607" max="15612" width="8.775" style="6" customWidth="1"/>
    <col min="15613" max="15613" width="9.33333333333333" style="6" customWidth="1"/>
    <col min="15614" max="15614" width="10.1083333333333" style="6" customWidth="1"/>
    <col min="15615" max="15620" width="8.775" style="6" customWidth="1"/>
    <col min="15621" max="15622" width="9.33333333333333" style="6" customWidth="1"/>
    <col min="15623" max="15623" width="9.21666666666667" style="6" customWidth="1"/>
    <col min="15624" max="15625" width="9.33333333333333" style="6" customWidth="1"/>
    <col min="15626" max="15626" width="8.775" style="6" customWidth="1"/>
    <col min="15627" max="15627" width="8.21666666666667" style="6" customWidth="1"/>
    <col min="15628" max="15628" width="11.775" style="6" customWidth="1"/>
    <col min="15629" max="15629" width="11.3333333333333" style="6" customWidth="1"/>
    <col min="15630" max="15630" width="10.1083333333333" style="6" customWidth="1"/>
    <col min="15631" max="15636" width="8.775" style="6" customWidth="1"/>
    <col min="15637" max="15836" width="8.775" style="6"/>
    <col min="15837" max="15837" width="4.775" style="6" customWidth="1"/>
    <col min="15838" max="15838" width="20.775" style="6" customWidth="1"/>
    <col min="15839" max="15839" width="8.775" style="6" customWidth="1"/>
    <col min="15840" max="15840" width="7.66666666666667" style="6" customWidth="1"/>
    <col min="15841" max="15845" width="8.775" style="6" customWidth="1"/>
    <col min="15846" max="15846" width="11.2166666666667" style="6" customWidth="1"/>
    <col min="15847" max="15848" width="9.88333333333333" style="6" customWidth="1"/>
    <col min="15849" max="15849" width="9.21666666666667" style="6" customWidth="1"/>
    <col min="15850" max="15850" width="9.33333333333333" style="6" customWidth="1"/>
    <col min="15851" max="15856" width="8.775" style="6" customWidth="1"/>
    <col min="15857" max="15857" width="9.66666666666667" style="6" customWidth="1"/>
    <col min="15858" max="15858" width="10.1083333333333" style="6" customWidth="1"/>
    <col min="15859" max="15860" width="9.21666666666667" style="6" customWidth="1"/>
    <col min="15861" max="15861" width="8.33333333333333" style="6" customWidth="1"/>
    <col min="15862" max="15862" width="9" style="6" customWidth="1"/>
    <col min="15863" max="15868" width="8.775" style="6" customWidth="1"/>
    <col min="15869" max="15869" width="9.33333333333333" style="6" customWidth="1"/>
    <col min="15870" max="15870" width="10.1083333333333" style="6" customWidth="1"/>
    <col min="15871" max="15876" width="8.775" style="6" customWidth="1"/>
    <col min="15877" max="15878" width="9.33333333333333" style="6" customWidth="1"/>
    <col min="15879" max="15879" width="9.21666666666667" style="6" customWidth="1"/>
    <col min="15880" max="15881" width="9.33333333333333" style="6" customWidth="1"/>
    <col min="15882" max="15882" width="8.775" style="6" customWidth="1"/>
    <col min="15883" max="15883" width="8.21666666666667" style="6" customWidth="1"/>
    <col min="15884" max="15884" width="11.775" style="6" customWidth="1"/>
    <col min="15885" max="15885" width="11.3333333333333" style="6" customWidth="1"/>
    <col min="15886" max="15886" width="10.1083333333333" style="6" customWidth="1"/>
    <col min="15887" max="15892" width="8.775" style="6" customWidth="1"/>
    <col min="15893" max="16092" width="8.775" style="6"/>
    <col min="16093" max="16093" width="4.775" style="6" customWidth="1"/>
    <col min="16094" max="16094" width="20.775" style="6" customWidth="1"/>
    <col min="16095" max="16095" width="8.775" style="6" customWidth="1"/>
    <col min="16096" max="16096" width="7.66666666666667" style="6" customWidth="1"/>
    <col min="16097" max="16101" width="8.775" style="6" customWidth="1"/>
    <col min="16102" max="16102" width="11.2166666666667" style="6" customWidth="1"/>
    <col min="16103" max="16104" width="9.88333333333333" style="6" customWidth="1"/>
    <col min="16105" max="16105" width="9.21666666666667" style="6" customWidth="1"/>
    <col min="16106" max="16106" width="9.33333333333333" style="6" customWidth="1"/>
    <col min="16107" max="16112" width="8.775" style="6" customWidth="1"/>
    <col min="16113" max="16113" width="9.66666666666667" style="6" customWidth="1"/>
    <col min="16114" max="16114" width="10.1083333333333" style="6" customWidth="1"/>
    <col min="16115" max="16116" width="9.21666666666667" style="6" customWidth="1"/>
    <col min="16117" max="16117" width="8.33333333333333" style="6" customWidth="1"/>
    <col min="16118" max="16118" width="9" style="6" customWidth="1"/>
    <col min="16119" max="16124" width="8.775" style="6" customWidth="1"/>
    <col min="16125" max="16125" width="9.33333333333333" style="6" customWidth="1"/>
    <col min="16126" max="16126" width="10.1083333333333" style="6" customWidth="1"/>
    <col min="16127" max="16132" width="8.775" style="6" customWidth="1"/>
    <col min="16133" max="16134" width="9.33333333333333" style="6" customWidth="1"/>
    <col min="16135" max="16135" width="9.21666666666667" style="6" customWidth="1"/>
    <col min="16136" max="16137" width="9.33333333333333" style="6" customWidth="1"/>
    <col min="16138" max="16138" width="8.775" style="6" customWidth="1"/>
    <col min="16139" max="16139" width="8.21666666666667" style="6" customWidth="1"/>
    <col min="16140" max="16140" width="11.775" style="6" customWidth="1"/>
    <col min="16141" max="16141" width="11.3333333333333" style="6" customWidth="1"/>
    <col min="16142" max="16142" width="10.1083333333333" style="6" customWidth="1"/>
    <col min="16143" max="16148" width="8.775" style="6" customWidth="1"/>
    <col min="16149" max="16384" width="8.775" style="6"/>
  </cols>
  <sheetData>
    <row r="1" ht="21" customHeight="1" spans="2:4">
      <c r="B1" s="10" t="s">
        <v>105</v>
      </c>
      <c r="C1" s="11"/>
      <c r="D1" s="11"/>
    </row>
    <row r="2" ht="32.25" customHeight="1" spans="1:25">
      <c r="A2" s="12" t="s">
        <v>106</v>
      </c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34"/>
      <c r="W2" s="35"/>
      <c r="X2" s="35"/>
      <c r="Y2" s="35"/>
    </row>
    <row r="3" s="1" customFormat="1" ht="16.95" customHeight="1" spans="5:25">
      <c r="E3" s="15"/>
      <c r="F3" s="15"/>
      <c r="G3" s="15"/>
      <c r="H3" s="15"/>
      <c r="I3" s="15"/>
      <c r="V3" s="36"/>
      <c r="W3" s="37" t="s">
        <v>2</v>
      </c>
      <c r="X3" s="37"/>
      <c r="Y3" s="37"/>
    </row>
    <row r="4" s="2" customFormat="1" ht="33" customHeight="1" spans="1:25">
      <c r="A4" s="16" t="s">
        <v>3</v>
      </c>
      <c r="B4" s="16" t="s">
        <v>107</v>
      </c>
      <c r="C4" s="16"/>
      <c r="D4" s="17" t="s">
        <v>108</v>
      </c>
      <c r="E4" s="18" t="s">
        <v>5</v>
      </c>
      <c r="F4" s="18"/>
      <c r="G4" s="18"/>
      <c r="H4" s="18"/>
      <c r="I4" s="18"/>
      <c r="J4" s="16" t="s">
        <v>6</v>
      </c>
      <c r="K4" s="16"/>
      <c r="L4" s="16" t="s">
        <v>109</v>
      </c>
      <c r="M4" s="16"/>
      <c r="N4" s="16" t="s">
        <v>110</v>
      </c>
      <c r="O4" s="16"/>
      <c r="P4" s="17" t="s">
        <v>111</v>
      </c>
      <c r="Q4" s="17" t="s">
        <v>112</v>
      </c>
      <c r="R4" s="38" t="s">
        <v>113</v>
      </c>
      <c r="S4" s="39"/>
      <c r="T4" s="39"/>
      <c r="U4" s="39"/>
      <c r="V4" s="40"/>
      <c r="W4" s="41" t="s">
        <v>13</v>
      </c>
      <c r="X4" s="41"/>
      <c r="Y4" s="17" t="s">
        <v>14</v>
      </c>
    </row>
    <row r="5" s="2" customFormat="1" ht="72" customHeight="1" spans="1:25">
      <c r="A5" s="16"/>
      <c r="B5" s="16"/>
      <c r="C5" s="16"/>
      <c r="D5" s="19"/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6" t="s">
        <v>20</v>
      </c>
      <c r="K5" s="16" t="s">
        <v>21</v>
      </c>
      <c r="L5" s="16" t="s">
        <v>7</v>
      </c>
      <c r="M5" s="32" t="s">
        <v>114</v>
      </c>
      <c r="N5" s="16" t="s">
        <v>115</v>
      </c>
      <c r="O5" s="16" t="s">
        <v>114</v>
      </c>
      <c r="P5" s="19"/>
      <c r="Q5" s="19"/>
      <c r="R5" s="16" t="s">
        <v>116</v>
      </c>
      <c r="S5" s="16" t="s">
        <v>26</v>
      </c>
      <c r="T5" s="16" t="s">
        <v>117</v>
      </c>
      <c r="U5" s="16" t="s">
        <v>118</v>
      </c>
      <c r="V5" s="42" t="s">
        <v>119</v>
      </c>
      <c r="W5" s="41" t="s">
        <v>30</v>
      </c>
      <c r="X5" s="41" t="s">
        <v>31</v>
      </c>
      <c r="Y5" s="19"/>
    </row>
    <row r="6" s="3" customFormat="1" ht="35.25" customHeight="1" spans="1:25">
      <c r="A6" s="20" t="s">
        <v>120</v>
      </c>
      <c r="B6" s="21"/>
      <c r="C6" s="22"/>
      <c r="D6" s="22"/>
      <c r="E6" s="23">
        <f>SUBTOTAL(9,E8:E12)</f>
        <v>351.373</v>
      </c>
      <c r="F6" s="23">
        <f t="shared" ref="F6:U6" si="0">SUBTOTAL(9,F8:F12)</f>
        <v>348.439</v>
      </c>
      <c r="G6" s="23"/>
      <c r="H6" s="23">
        <f t="shared" si="0"/>
        <v>2.934</v>
      </c>
      <c r="I6" s="23"/>
      <c r="J6" s="23"/>
      <c r="K6" s="23"/>
      <c r="L6" s="23">
        <f t="shared" si="0"/>
        <v>4759000</v>
      </c>
      <c r="M6" s="23">
        <f t="shared" si="0"/>
        <v>0</v>
      </c>
      <c r="N6" s="23">
        <f t="shared" si="0"/>
        <v>33000</v>
      </c>
      <c r="O6" s="23"/>
      <c r="P6" s="23">
        <f t="shared" si="0"/>
        <v>0</v>
      </c>
      <c r="Q6" s="23">
        <f t="shared" si="0"/>
        <v>33000</v>
      </c>
      <c r="R6" s="23">
        <f t="shared" si="0"/>
        <v>130600</v>
      </c>
      <c r="S6" s="23">
        <f t="shared" si="0"/>
        <v>97600</v>
      </c>
      <c r="T6" s="23"/>
      <c r="U6" s="23">
        <f t="shared" si="0"/>
        <v>97600</v>
      </c>
      <c r="V6" s="23"/>
      <c r="W6" s="43"/>
      <c r="X6" s="43"/>
      <c r="Y6" s="48"/>
    </row>
    <row r="7" s="4" customFormat="1" ht="35.25" customHeight="1" spans="1:25">
      <c r="A7" s="24"/>
      <c r="B7" s="22" t="s">
        <v>121</v>
      </c>
      <c r="C7" s="24"/>
      <c r="D7" s="24"/>
      <c r="E7" s="23">
        <f>SUBTOTAL(9,E8:E9)</f>
        <v>112.373</v>
      </c>
      <c r="F7" s="23">
        <f t="shared" ref="F7:U7" si="1">SUBTOTAL(9,F8:F9)</f>
        <v>109.439</v>
      </c>
      <c r="G7" s="23"/>
      <c r="H7" s="23">
        <f t="shared" si="1"/>
        <v>2.934</v>
      </c>
      <c r="I7" s="23"/>
      <c r="J7" s="23"/>
      <c r="K7" s="23"/>
      <c r="L7" s="23">
        <f t="shared" si="1"/>
        <v>1439000</v>
      </c>
      <c r="M7" s="23">
        <f t="shared" si="1"/>
        <v>0</v>
      </c>
      <c r="N7" s="23">
        <f t="shared" si="1"/>
        <v>33000</v>
      </c>
      <c r="O7" s="23"/>
      <c r="P7" s="23">
        <f t="shared" si="1"/>
        <v>0</v>
      </c>
      <c r="Q7" s="23">
        <f t="shared" si="1"/>
        <v>33000</v>
      </c>
      <c r="R7" s="23">
        <f t="shared" si="1"/>
        <v>100000</v>
      </c>
      <c r="S7" s="23">
        <f t="shared" si="1"/>
        <v>67000</v>
      </c>
      <c r="T7" s="23"/>
      <c r="U7" s="23">
        <f t="shared" si="1"/>
        <v>67000</v>
      </c>
      <c r="V7" s="23"/>
      <c r="W7" s="43"/>
      <c r="X7" s="43"/>
      <c r="Y7" s="48"/>
    </row>
    <row r="8" s="4" customFormat="1" ht="35.25" customHeight="1" spans="1:25">
      <c r="A8" s="25">
        <v>1</v>
      </c>
      <c r="B8" s="26" t="s">
        <v>122</v>
      </c>
      <c r="C8" s="26" t="s">
        <v>91</v>
      </c>
      <c r="D8" s="26" t="s">
        <v>123</v>
      </c>
      <c r="E8" s="27">
        <f>SUM(F8:I8)</f>
        <v>48.373</v>
      </c>
      <c r="F8" s="27">
        <v>45.439</v>
      </c>
      <c r="G8" s="27"/>
      <c r="H8" s="27">
        <v>2.934</v>
      </c>
      <c r="I8" s="27"/>
      <c r="J8" s="25">
        <v>2020</v>
      </c>
      <c r="K8" s="25">
        <v>2022</v>
      </c>
      <c r="L8" s="25">
        <v>519000</v>
      </c>
      <c r="M8" s="25"/>
      <c r="N8" s="25">
        <v>33000</v>
      </c>
      <c r="O8" s="25"/>
      <c r="P8" s="25"/>
      <c r="Q8" s="25">
        <f t="shared" ref="Q8" si="2">N8-P8</f>
        <v>33000</v>
      </c>
      <c r="R8" s="25">
        <f>65000+20000</f>
        <v>85000</v>
      </c>
      <c r="S8" s="25">
        <f>R8-Q8</f>
        <v>52000</v>
      </c>
      <c r="T8" s="25"/>
      <c r="U8" s="25">
        <f>S8-T8</f>
        <v>52000</v>
      </c>
      <c r="V8" s="44"/>
      <c r="W8" s="45" t="s">
        <v>124</v>
      </c>
      <c r="X8" s="45" t="s">
        <v>125</v>
      </c>
      <c r="Y8" s="49" t="s">
        <v>126</v>
      </c>
    </row>
    <row r="9" s="4" customFormat="1" ht="35.25" customHeight="1" spans="1:25">
      <c r="A9" s="25">
        <v>2</v>
      </c>
      <c r="B9" s="26" t="s">
        <v>127</v>
      </c>
      <c r="C9" s="26" t="s">
        <v>91</v>
      </c>
      <c r="D9" s="26" t="s">
        <v>123</v>
      </c>
      <c r="E9" s="27">
        <f>SUM(F9:I9)</f>
        <v>64</v>
      </c>
      <c r="F9" s="27">
        <v>64</v>
      </c>
      <c r="G9" s="27"/>
      <c r="H9" s="27"/>
      <c r="I9" s="27"/>
      <c r="J9" s="25">
        <v>2020</v>
      </c>
      <c r="K9" s="25">
        <v>2023</v>
      </c>
      <c r="L9" s="25">
        <v>920000</v>
      </c>
      <c r="M9" s="25"/>
      <c r="N9" s="25"/>
      <c r="O9" s="25"/>
      <c r="P9" s="25"/>
      <c r="Q9" s="25"/>
      <c r="R9" s="25">
        <f>15000</f>
        <v>15000</v>
      </c>
      <c r="S9" s="25">
        <f>R9-Q9</f>
        <v>15000</v>
      </c>
      <c r="T9" s="25"/>
      <c r="U9" s="25">
        <f>S9-T9</f>
        <v>15000</v>
      </c>
      <c r="V9" s="44"/>
      <c r="W9" s="45" t="s">
        <v>128</v>
      </c>
      <c r="X9" s="45" t="s">
        <v>128</v>
      </c>
      <c r="Y9" s="49" t="s">
        <v>126</v>
      </c>
    </row>
    <row r="10" s="5" customFormat="1" ht="35.25" customHeight="1" spans="1:25">
      <c r="A10" s="28"/>
      <c r="B10" s="29" t="s">
        <v>129</v>
      </c>
      <c r="C10" s="28"/>
      <c r="D10" s="28"/>
      <c r="E10" s="23">
        <f>SUBTOTAL(9,E11:E12)</f>
        <v>239</v>
      </c>
      <c r="F10" s="23">
        <f t="shared" ref="F10:U10" si="3">SUBTOTAL(9,F11:F12)</f>
        <v>239</v>
      </c>
      <c r="G10" s="23"/>
      <c r="H10" s="23"/>
      <c r="I10" s="23"/>
      <c r="J10" s="23"/>
      <c r="K10" s="23"/>
      <c r="L10" s="23">
        <f t="shared" si="3"/>
        <v>3320000</v>
      </c>
      <c r="M10" s="23"/>
      <c r="N10" s="23"/>
      <c r="O10" s="23"/>
      <c r="P10" s="23"/>
      <c r="Q10" s="23">
        <f t="shared" si="3"/>
        <v>0</v>
      </c>
      <c r="R10" s="23">
        <f t="shared" si="3"/>
        <v>30600</v>
      </c>
      <c r="S10" s="23">
        <f t="shared" si="3"/>
        <v>30600</v>
      </c>
      <c r="T10" s="23"/>
      <c r="U10" s="23">
        <f t="shared" si="3"/>
        <v>30600</v>
      </c>
      <c r="V10" s="23"/>
      <c r="W10" s="46"/>
      <c r="X10" s="46"/>
      <c r="Y10" s="48"/>
    </row>
    <row r="11" s="4" customFormat="1" ht="35.25" customHeight="1" spans="1:25">
      <c r="A11" s="25">
        <v>3</v>
      </c>
      <c r="B11" s="26" t="s">
        <v>130</v>
      </c>
      <c r="C11" s="26" t="s">
        <v>91</v>
      </c>
      <c r="D11" s="25"/>
      <c r="E11" s="27">
        <f>SUM(F11:I11)</f>
        <v>188</v>
      </c>
      <c r="F11" s="30">
        <v>188</v>
      </c>
      <c r="G11" s="27"/>
      <c r="H11" s="27"/>
      <c r="I11" s="27"/>
      <c r="J11" s="25">
        <v>2020</v>
      </c>
      <c r="K11" s="25">
        <v>2024</v>
      </c>
      <c r="L11" s="33">
        <v>2600000</v>
      </c>
      <c r="M11" s="25"/>
      <c r="N11" s="25"/>
      <c r="O11" s="25"/>
      <c r="P11" s="25"/>
      <c r="Q11" s="25"/>
      <c r="R11" s="25">
        <f>S11</f>
        <v>21000</v>
      </c>
      <c r="S11" s="25">
        <v>21000</v>
      </c>
      <c r="T11" s="25"/>
      <c r="U11" s="25">
        <f>S11-T11</f>
        <v>21000</v>
      </c>
      <c r="V11" s="44"/>
      <c r="W11" s="45" t="s">
        <v>131</v>
      </c>
      <c r="X11" s="45" t="s">
        <v>128</v>
      </c>
      <c r="Y11" s="49"/>
    </row>
    <row r="12" s="4" customFormat="1" ht="35.25" customHeight="1" spans="1:25">
      <c r="A12" s="25">
        <v>4</v>
      </c>
      <c r="B12" s="26" t="s">
        <v>132</v>
      </c>
      <c r="C12" s="26" t="s">
        <v>91</v>
      </c>
      <c r="D12" s="25"/>
      <c r="E12" s="27">
        <f>SUM(F12:I12)</f>
        <v>51</v>
      </c>
      <c r="F12" s="27">
        <v>51</v>
      </c>
      <c r="G12" s="27"/>
      <c r="H12" s="27"/>
      <c r="I12" s="27"/>
      <c r="J12" s="25">
        <v>2020</v>
      </c>
      <c r="K12" s="25">
        <v>2023</v>
      </c>
      <c r="L12" s="25">
        <v>720000</v>
      </c>
      <c r="M12" s="25"/>
      <c r="N12" s="25"/>
      <c r="O12" s="25"/>
      <c r="P12" s="25"/>
      <c r="Q12" s="25"/>
      <c r="R12" s="25">
        <f>S12</f>
        <v>9600</v>
      </c>
      <c r="S12" s="25">
        <v>9600</v>
      </c>
      <c r="T12" s="25"/>
      <c r="U12" s="25">
        <f>S12-T12</f>
        <v>9600</v>
      </c>
      <c r="V12" s="44"/>
      <c r="W12" s="45" t="s">
        <v>133</v>
      </c>
      <c r="X12" s="45" t="s">
        <v>134</v>
      </c>
      <c r="Y12" s="49"/>
    </row>
    <row r="13" s="4" customFormat="1" ht="34.5" customHeight="1" spans="1:25">
      <c r="A13" s="28" t="s">
        <v>135</v>
      </c>
      <c r="B13" s="31"/>
      <c r="C13" s="31"/>
      <c r="D13" s="31"/>
      <c r="E13" s="23">
        <f>SUBTOTAL(9,E14:E15)</f>
        <v>4.962</v>
      </c>
      <c r="F13" s="23">
        <f t="shared" ref="F13:U13" si="4">SUBTOTAL(9,F14:F15)</f>
        <v>0</v>
      </c>
      <c r="G13" s="23">
        <f t="shared" si="4"/>
        <v>0</v>
      </c>
      <c r="H13" s="23">
        <f t="shared" si="4"/>
        <v>4.962</v>
      </c>
      <c r="I13" s="23"/>
      <c r="J13" s="23"/>
      <c r="K13" s="23"/>
      <c r="L13" s="23">
        <f t="shared" si="4"/>
        <v>207063.54</v>
      </c>
      <c r="M13" s="23">
        <f t="shared" si="4"/>
        <v>0</v>
      </c>
      <c r="N13" s="23">
        <f t="shared" si="4"/>
        <v>85691</v>
      </c>
      <c r="O13" s="23">
        <f t="shared" si="4"/>
        <v>0</v>
      </c>
      <c r="P13" s="23">
        <f t="shared" si="4"/>
        <v>86329</v>
      </c>
      <c r="Q13" s="23">
        <f t="shared" si="4"/>
        <v>-638</v>
      </c>
      <c r="R13" s="47">
        <f t="shared" si="4"/>
        <v>12118</v>
      </c>
      <c r="S13" s="47">
        <f t="shared" si="4"/>
        <v>12756</v>
      </c>
      <c r="T13" s="23">
        <f t="shared" si="4"/>
        <v>0</v>
      </c>
      <c r="U13" s="47">
        <f t="shared" si="4"/>
        <v>12756</v>
      </c>
      <c r="V13" s="23"/>
      <c r="W13" s="45"/>
      <c r="X13" s="45"/>
      <c r="Y13" s="48"/>
    </row>
    <row r="14" s="4" customFormat="1" ht="79.2" customHeight="1" spans="1:25">
      <c r="A14" s="25">
        <v>5</v>
      </c>
      <c r="B14" s="26" t="s">
        <v>136</v>
      </c>
      <c r="C14" s="26" t="s">
        <v>73</v>
      </c>
      <c r="D14" s="25"/>
      <c r="E14" s="27"/>
      <c r="F14" s="27"/>
      <c r="G14" s="27"/>
      <c r="H14" s="27"/>
      <c r="I14" s="27"/>
      <c r="J14" s="25">
        <v>2018</v>
      </c>
      <c r="K14" s="25">
        <v>2019</v>
      </c>
      <c r="L14" s="25">
        <f>152634+32755.54</f>
        <v>185389.54</v>
      </c>
      <c r="M14" s="25"/>
      <c r="N14" s="25">
        <v>85691</v>
      </c>
      <c r="O14" s="25"/>
      <c r="P14" s="25">
        <v>86329</v>
      </c>
      <c r="Q14" s="25">
        <f>N14-P14</f>
        <v>-638</v>
      </c>
      <c r="R14" s="25">
        <v>7118</v>
      </c>
      <c r="S14" s="25">
        <f>R14-Q14</f>
        <v>7756</v>
      </c>
      <c r="T14" s="25"/>
      <c r="U14" s="25">
        <f>S14-T14</f>
        <v>7756</v>
      </c>
      <c r="V14" s="44"/>
      <c r="W14" s="45" t="s">
        <v>137</v>
      </c>
      <c r="X14" s="45" t="s">
        <v>138</v>
      </c>
      <c r="Y14" s="49" t="s">
        <v>126</v>
      </c>
    </row>
    <row r="15" s="4" customFormat="1" ht="35.25" customHeight="1" spans="1:25">
      <c r="A15" s="25">
        <v>6</v>
      </c>
      <c r="B15" s="26" t="s">
        <v>139</v>
      </c>
      <c r="C15" s="26" t="s">
        <v>91</v>
      </c>
      <c r="D15" s="26"/>
      <c r="E15" s="27">
        <f>SUM(F15:I15)</f>
        <v>4.962</v>
      </c>
      <c r="F15" s="27"/>
      <c r="G15" s="27"/>
      <c r="H15" s="27">
        <v>4.962</v>
      </c>
      <c r="I15" s="27"/>
      <c r="J15" s="25">
        <v>2020</v>
      </c>
      <c r="K15" s="25">
        <v>2021</v>
      </c>
      <c r="L15" s="25">
        <v>21674</v>
      </c>
      <c r="M15" s="25"/>
      <c r="N15" s="25"/>
      <c r="O15" s="25"/>
      <c r="P15" s="25"/>
      <c r="Q15" s="25"/>
      <c r="R15" s="25">
        <v>5000</v>
      </c>
      <c r="S15" s="25">
        <f>R15-Q15</f>
        <v>5000</v>
      </c>
      <c r="T15" s="25"/>
      <c r="U15" s="25">
        <f>S15-T15</f>
        <v>5000</v>
      </c>
      <c r="V15" s="44"/>
      <c r="W15" s="45" t="s">
        <v>140</v>
      </c>
      <c r="X15" s="45" t="s">
        <v>141</v>
      </c>
      <c r="Y15" s="49" t="s">
        <v>126</v>
      </c>
    </row>
  </sheetData>
  <mergeCells count="15">
    <mergeCell ref="W3:Y3"/>
    <mergeCell ref="E4:I4"/>
    <mergeCell ref="J4:K4"/>
    <mergeCell ref="L4:M4"/>
    <mergeCell ref="N4:O4"/>
    <mergeCell ref="R4:V4"/>
    <mergeCell ref="W4:X4"/>
    <mergeCell ref="A6:B6"/>
    <mergeCell ref="A13:B13"/>
    <mergeCell ref="A4:A5"/>
    <mergeCell ref="B4:B5"/>
    <mergeCell ref="D4:D5"/>
    <mergeCell ref="P4:P5"/>
    <mergeCell ref="Q4:Q5"/>
    <mergeCell ref="Y4:Y5"/>
  </mergeCells>
  <printOptions horizontalCentered="1"/>
  <pageMargins left="0.393055555555556" right="0.393055555555556" top="0.550694444444444" bottom="0.550694444444444" header="0.314583333333333" footer="0.550694444444444"/>
  <pageSetup paperSize="9" scale="50" fitToHeight="0" orientation="landscape" blackAndWhite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19年计划0515</vt:lpstr>
      <vt:lpstr>20年建议计划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2019-09-19T09:19:00Z</dcterms:created>
  <cp:lastPrinted>2020-02-28T04:10:00Z</cp:lastPrinted>
  <dcterms:modified xsi:type="dcterms:W3CDTF">2020-07-28T01:10:54Z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